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I22966\Desktop\November reports\"/>
    </mc:Choice>
  </mc:AlternateContent>
  <bookViews>
    <workbookView xWindow="30525" yWindow="510" windowWidth="26205" windowHeight="14550"/>
  </bookViews>
  <sheets>
    <sheet name="Cons Subsidies Accrual-Rounded" sheetId="4" r:id="rId1"/>
    <sheet name="Cons Subsidies CASH-Rounded" sheetId="6" r:id="rId2"/>
  </sheets>
  <definedNames>
    <definedName name="_xlnm.Print_Area" localSheetId="0">'Cons Subsidies Accrual-Rounded'!$A$1:$J$75</definedName>
    <definedName name="_xlnm.Print_Area" localSheetId="1">'Cons Subsidies CASH-Rounded'!$A$1:$U$152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4" l="1"/>
  <c r="D30" i="4"/>
  <c r="D41" i="4" s="1"/>
  <c r="D20" i="4"/>
  <c r="H26" i="4" l="1"/>
  <c r="H30" i="4"/>
  <c r="H41" i="4" s="1"/>
  <c r="H20" i="4"/>
  <c r="E30" i="4" l="1"/>
  <c r="E41" i="4" s="1"/>
  <c r="E20" i="4"/>
  <c r="F20" i="4" s="1"/>
  <c r="E26" i="4"/>
  <c r="F26" i="4" s="1"/>
  <c r="F30" i="4" l="1"/>
  <c r="I20" i="4"/>
  <c r="I30" i="4"/>
  <c r="I26" i="4"/>
  <c r="J26" i="4" s="1"/>
  <c r="I41" i="4" l="1"/>
  <c r="J30" i="4"/>
  <c r="K26" i="4"/>
  <c r="J20" i="4"/>
  <c r="K20" i="4" s="1"/>
  <c r="E20" i="6"/>
  <c r="E96" i="6" l="1"/>
  <c r="H20" i="6" l="1"/>
  <c r="F41" i="4"/>
  <c r="H59" i="4" l="1"/>
  <c r="Q20" i="6"/>
  <c r="H96" i="6"/>
  <c r="Q26" i="6"/>
  <c r="H26" i="6"/>
  <c r="E26" i="6"/>
  <c r="I59" i="4"/>
  <c r="E59" i="4"/>
  <c r="D59" i="4"/>
  <c r="D61" i="4" s="1"/>
  <c r="Q102" i="6" l="1"/>
  <c r="Q96" i="6"/>
  <c r="H102" i="6"/>
  <c r="E102" i="6"/>
  <c r="H61" i="4"/>
  <c r="F59" i="4"/>
  <c r="J41" i="4"/>
  <c r="E61" i="4"/>
  <c r="J59" i="4"/>
  <c r="I61" i="4"/>
  <c r="H67" i="4" l="1"/>
  <c r="H69" i="4" s="1"/>
  <c r="D67" i="4"/>
  <c r="F61" i="4"/>
  <c r="J61" i="4"/>
  <c r="N26" i="6" l="1"/>
  <c r="N20" i="6"/>
  <c r="H73" i="4"/>
  <c r="H75" i="4" s="1"/>
  <c r="D73" i="4"/>
  <c r="I67" i="4"/>
  <c r="D69" i="4"/>
  <c r="E67" i="4"/>
  <c r="N102" i="6" l="1"/>
  <c r="T32" i="6"/>
  <c r="T17" i="6"/>
  <c r="T24" i="6"/>
  <c r="T25" i="6"/>
  <c r="T16" i="6"/>
  <c r="T19" i="6"/>
  <c r="T14" i="6"/>
  <c r="T15" i="6"/>
  <c r="T31" i="6"/>
  <c r="T18" i="6"/>
  <c r="N96" i="6"/>
  <c r="D75" i="4"/>
  <c r="E73" i="4"/>
  <c r="F73" i="4" s="1"/>
  <c r="F67" i="4"/>
  <c r="E69" i="4"/>
  <c r="J67" i="4"/>
  <c r="I69" i="4"/>
  <c r="J69" i="4" s="1"/>
  <c r="I73" i="4"/>
  <c r="T107" i="6" l="1"/>
  <c r="T93" i="6"/>
  <c r="T94" i="6"/>
  <c r="T91" i="6"/>
  <c r="T92" i="6"/>
  <c r="T101" i="6"/>
  <c r="T95" i="6"/>
  <c r="T90" i="6"/>
  <c r="T100" i="6"/>
  <c r="T23" i="6"/>
  <c r="T26" i="6" s="1"/>
  <c r="K26" i="6"/>
  <c r="T13" i="6"/>
  <c r="T20" i="6" s="1"/>
  <c r="K20" i="6"/>
  <c r="K67" i="4"/>
  <c r="E75" i="4"/>
  <c r="F69" i="4"/>
  <c r="J73" i="4"/>
  <c r="I75" i="4"/>
  <c r="T108" i="6"/>
  <c r="T33" i="6"/>
  <c r="T99" i="6" l="1"/>
  <c r="T102" i="6" s="1"/>
  <c r="K102" i="6"/>
  <c r="T89" i="6"/>
  <c r="T96" i="6" s="1"/>
  <c r="K96" i="6"/>
  <c r="J75" i="4"/>
  <c r="F75" i="4"/>
  <c r="T34" i="6"/>
  <c r="T109" i="6"/>
  <c r="E106" i="6" l="1"/>
  <c r="T110" i="6"/>
  <c r="T35" i="6"/>
  <c r="D26" i="6" l="1"/>
  <c r="F26" i="6" s="1"/>
  <c r="D20" i="6"/>
  <c r="F20" i="6" s="1"/>
  <c r="D102" i="6"/>
  <c r="F102" i="6" s="1"/>
  <c r="T37" i="6"/>
  <c r="D106" i="6" l="1"/>
  <c r="F106" i="6" s="1"/>
  <c r="D96" i="6"/>
  <c r="F96" i="6" s="1"/>
  <c r="N106" i="6"/>
  <c r="H106" i="6"/>
  <c r="K106" i="6"/>
  <c r="T111" i="6"/>
  <c r="Q106" i="6"/>
  <c r="T38" i="6"/>
  <c r="T113" i="6"/>
  <c r="G26" i="6" l="1"/>
  <c r="I26" i="6" s="1"/>
  <c r="G20" i="6"/>
  <c r="I20" i="6" s="1"/>
  <c r="T39" i="6"/>
  <c r="T106" i="6"/>
  <c r="T114" i="6"/>
  <c r="G96" i="6" l="1"/>
  <c r="I96" i="6" s="1"/>
  <c r="G106" i="6"/>
  <c r="I106" i="6" s="1"/>
  <c r="G102" i="6"/>
  <c r="I102" i="6" s="1"/>
  <c r="Q117" i="6"/>
  <c r="D117" i="6"/>
  <c r="N117" i="6"/>
  <c r="T115" i="6"/>
  <c r="T40" i="6"/>
  <c r="G41" i="6"/>
  <c r="D41" i="6"/>
  <c r="K41" i="6"/>
  <c r="E41" i="6"/>
  <c r="N41" i="6"/>
  <c r="H41" i="6"/>
  <c r="G117" i="6" l="1"/>
  <c r="P20" i="6"/>
  <c r="R20" i="6" s="1"/>
  <c r="P26" i="6"/>
  <c r="R26" i="6" s="1"/>
  <c r="P41" i="6"/>
  <c r="E117" i="6"/>
  <c r="F117" i="6" s="1"/>
  <c r="H117" i="6"/>
  <c r="K117" i="6"/>
  <c r="T44" i="6"/>
  <c r="T116" i="6"/>
  <c r="T30" i="6"/>
  <c r="T41" i="6" s="1"/>
  <c r="I41" i="6"/>
  <c r="F41" i="6"/>
  <c r="P102" i="6" l="1"/>
  <c r="R102" i="6" s="1"/>
  <c r="P106" i="6"/>
  <c r="R106" i="6" s="1"/>
  <c r="I117" i="6"/>
  <c r="P96" i="6"/>
  <c r="R96" i="6" s="1"/>
  <c r="T120" i="6"/>
  <c r="T46" i="6"/>
  <c r="T117" i="6"/>
  <c r="T50" i="6"/>
  <c r="P117" i="6" l="1"/>
  <c r="R117" i="6" s="1"/>
  <c r="Q41" i="6"/>
  <c r="R41" i="6" s="1"/>
  <c r="M20" i="6"/>
  <c r="O20" i="6" s="1"/>
  <c r="M26" i="6"/>
  <c r="O26" i="6" s="1"/>
  <c r="T122" i="6"/>
  <c r="T51" i="6"/>
  <c r="T47" i="6"/>
  <c r="T126" i="6"/>
  <c r="M102" i="6" l="1"/>
  <c r="O102" i="6" s="1"/>
  <c r="M106" i="6"/>
  <c r="M41" i="6"/>
  <c r="O41" i="6" s="1"/>
  <c r="M96" i="6"/>
  <c r="O96" i="6" s="1"/>
  <c r="T127" i="6"/>
  <c r="T123" i="6"/>
  <c r="T52" i="6"/>
  <c r="T48" i="6"/>
  <c r="S48" i="6" l="1"/>
  <c r="U48" i="6" s="1"/>
  <c r="S37" i="6"/>
  <c r="U37" i="6" s="1"/>
  <c r="S33" i="6"/>
  <c r="U33" i="6" s="1"/>
  <c r="S17" i="6"/>
  <c r="U17" i="6" s="1"/>
  <c r="O106" i="6"/>
  <c r="M117" i="6"/>
  <c r="O117" i="6" s="1"/>
  <c r="J20" i="6"/>
  <c r="L20" i="6" s="1"/>
  <c r="S13" i="6"/>
  <c r="J26" i="6"/>
  <c r="L26" i="6" s="1"/>
  <c r="S23" i="6"/>
  <c r="S44" i="6"/>
  <c r="U44" i="6" s="1"/>
  <c r="S38" i="6"/>
  <c r="U38" i="6" s="1"/>
  <c r="S46" i="6"/>
  <c r="U46" i="6" s="1"/>
  <c r="S15" i="6"/>
  <c r="U15" i="6" s="1"/>
  <c r="S19" i="6"/>
  <c r="U19" i="6" s="1"/>
  <c r="S35" i="6"/>
  <c r="U35" i="6" s="1"/>
  <c r="S40" i="6"/>
  <c r="U40" i="6" s="1"/>
  <c r="S18" i="6"/>
  <c r="U18" i="6" s="1"/>
  <c r="S32" i="6"/>
  <c r="U32" i="6" s="1"/>
  <c r="S51" i="6"/>
  <c r="U51" i="6" s="1"/>
  <c r="S14" i="6"/>
  <c r="U14" i="6" s="1"/>
  <c r="S24" i="6"/>
  <c r="U24" i="6" s="1"/>
  <c r="S47" i="6"/>
  <c r="U47" i="6" s="1"/>
  <c r="S25" i="6"/>
  <c r="U25" i="6" s="1"/>
  <c r="S52" i="6"/>
  <c r="U52" i="6" s="1"/>
  <c r="S16" i="6"/>
  <c r="U16" i="6" s="1"/>
  <c r="S34" i="6"/>
  <c r="U34" i="6" s="1"/>
  <c r="S31" i="6"/>
  <c r="S39" i="6"/>
  <c r="U39" i="6" s="1"/>
  <c r="S50" i="6"/>
  <c r="U50" i="6" s="1"/>
  <c r="T53" i="6"/>
  <c r="S53" i="6"/>
  <c r="T128" i="6"/>
  <c r="T124" i="6"/>
  <c r="S49" i="6"/>
  <c r="T49" i="6"/>
  <c r="S124" i="6" l="1"/>
  <c r="U124" i="6" s="1"/>
  <c r="S128" i="6"/>
  <c r="U128" i="6" s="1"/>
  <c r="S95" i="6"/>
  <c r="U95" i="6" s="1"/>
  <c r="S120" i="6"/>
  <c r="U120" i="6" s="1"/>
  <c r="U31" i="6"/>
  <c r="S30" i="6"/>
  <c r="U13" i="6"/>
  <c r="S20" i="6"/>
  <c r="U20" i="6" s="1"/>
  <c r="V20" i="6" s="1"/>
  <c r="S123" i="6"/>
  <c r="U123" i="6" s="1"/>
  <c r="S110" i="6"/>
  <c r="U110" i="6" s="1"/>
  <c r="S114" i="6"/>
  <c r="U114" i="6" s="1"/>
  <c r="S115" i="6"/>
  <c r="U115" i="6" s="1"/>
  <c r="S116" i="6"/>
  <c r="U116" i="6" s="1"/>
  <c r="S127" i="6"/>
  <c r="U127" i="6" s="1"/>
  <c r="S107" i="6"/>
  <c r="J106" i="6"/>
  <c r="L106" i="6" s="1"/>
  <c r="S101" i="6"/>
  <c r="U101" i="6" s="1"/>
  <c r="S89" i="6"/>
  <c r="J96" i="6"/>
  <c r="L96" i="6" s="1"/>
  <c r="S93" i="6"/>
  <c r="U93" i="6" s="1"/>
  <c r="S94" i="6"/>
  <c r="U94" i="6" s="1"/>
  <c r="S90" i="6"/>
  <c r="U90" i="6" s="1"/>
  <c r="J41" i="6"/>
  <c r="L41" i="6" s="1"/>
  <c r="S108" i="6"/>
  <c r="U108" i="6" s="1"/>
  <c r="S109" i="6"/>
  <c r="U109" i="6" s="1"/>
  <c r="S92" i="6"/>
  <c r="U92" i="6" s="1"/>
  <c r="S100" i="6"/>
  <c r="U100" i="6" s="1"/>
  <c r="S122" i="6"/>
  <c r="U122" i="6" s="1"/>
  <c r="S111" i="6"/>
  <c r="U111" i="6" s="1"/>
  <c r="U23" i="6"/>
  <c r="S26" i="6"/>
  <c r="U26" i="6" s="1"/>
  <c r="J102" i="6"/>
  <c r="L102" i="6" s="1"/>
  <c r="S99" i="6"/>
  <c r="S126" i="6"/>
  <c r="U126" i="6" s="1"/>
  <c r="S91" i="6"/>
  <c r="U91" i="6" s="1"/>
  <c r="S113" i="6"/>
  <c r="U113" i="6" s="1"/>
  <c r="S54" i="6"/>
  <c r="T125" i="6"/>
  <c r="S129" i="6"/>
  <c r="T129" i="6"/>
  <c r="U53" i="6"/>
  <c r="T54" i="6"/>
  <c r="U49" i="6"/>
  <c r="S125" i="6"/>
  <c r="V26" i="6" l="1"/>
  <c r="S96" i="6"/>
  <c r="U96" i="6" s="1"/>
  <c r="V96" i="6" s="1"/>
  <c r="U89" i="6"/>
  <c r="U99" i="6"/>
  <c r="S102" i="6"/>
  <c r="U102" i="6" s="1"/>
  <c r="V102" i="6" s="1"/>
  <c r="U107" i="6"/>
  <c r="S106" i="6"/>
  <c r="S41" i="6"/>
  <c r="U41" i="6" s="1"/>
  <c r="U30" i="6"/>
  <c r="J117" i="6"/>
  <c r="L117" i="6" s="1"/>
  <c r="U54" i="6"/>
  <c r="S130" i="6"/>
  <c r="T55" i="6"/>
  <c r="U125" i="6"/>
  <c r="U129" i="6"/>
  <c r="T130" i="6"/>
  <c r="S55" i="6"/>
  <c r="U106" i="6" l="1"/>
  <c r="S117" i="6"/>
  <c r="U117" i="6" s="1"/>
  <c r="U55" i="6"/>
  <c r="U130" i="6"/>
  <c r="K58" i="6"/>
  <c r="D58" i="6"/>
  <c r="M58" i="6"/>
  <c r="G58" i="6"/>
  <c r="J58" i="6"/>
  <c r="T56" i="6"/>
  <c r="S56" i="6"/>
  <c r="L58" i="6" l="1"/>
  <c r="U56" i="6"/>
  <c r="J62" i="6"/>
  <c r="D62" i="6"/>
  <c r="D134" i="6"/>
  <c r="M62" i="6"/>
  <c r="G62" i="6"/>
  <c r="E58" i="6"/>
  <c r="F58" i="6" s="1"/>
  <c r="H58" i="6"/>
  <c r="I58" i="6" s="1"/>
  <c r="N58" i="6"/>
  <c r="O58" i="6" s="1"/>
  <c r="S57" i="6"/>
  <c r="S58" i="6" s="1"/>
  <c r="P58" i="6"/>
  <c r="T57" i="6"/>
  <c r="Q58" i="6"/>
  <c r="J134" i="6" l="1"/>
  <c r="R58" i="6"/>
  <c r="D138" i="6"/>
  <c r="S132" i="6"/>
  <c r="E62" i="6"/>
  <c r="F62" i="6" s="1"/>
  <c r="S131" i="6"/>
  <c r="P134" i="6"/>
  <c r="T60" i="6"/>
  <c r="Q62" i="6"/>
  <c r="T131" i="6"/>
  <c r="Q134" i="6"/>
  <c r="S60" i="6"/>
  <c r="S62" i="6" s="1"/>
  <c r="P62" i="6"/>
  <c r="K134" i="6"/>
  <c r="N62" i="6"/>
  <c r="O62" i="6" s="1"/>
  <c r="E134" i="6"/>
  <c r="F134" i="6" s="1"/>
  <c r="T133" i="6"/>
  <c r="S133" i="6"/>
  <c r="M134" i="6"/>
  <c r="T132" i="6"/>
  <c r="G134" i="6"/>
  <c r="K62" i="6"/>
  <c r="L62" i="6" s="1"/>
  <c r="H62" i="6"/>
  <c r="I62" i="6" s="1"/>
  <c r="U57" i="6"/>
  <c r="H134" i="6"/>
  <c r="N134" i="6"/>
  <c r="T58" i="6"/>
  <c r="U58" i="6" s="1"/>
  <c r="J138" i="6" l="1"/>
  <c r="U132" i="6"/>
  <c r="L134" i="6"/>
  <c r="M138" i="6"/>
  <c r="O134" i="6"/>
  <c r="U133" i="6"/>
  <c r="R134" i="6"/>
  <c r="K138" i="6"/>
  <c r="T136" i="6"/>
  <c r="Q138" i="6"/>
  <c r="S65" i="6"/>
  <c r="U131" i="6"/>
  <c r="T134" i="6"/>
  <c r="N138" i="6"/>
  <c r="E138" i="6"/>
  <c r="F138" i="6" s="1"/>
  <c r="R62" i="6"/>
  <c r="T65" i="6"/>
  <c r="S134" i="6"/>
  <c r="S136" i="6"/>
  <c r="P138" i="6"/>
  <c r="I134" i="6"/>
  <c r="U60" i="6"/>
  <c r="T62" i="6"/>
  <c r="U62" i="6" s="1"/>
  <c r="H138" i="6"/>
  <c r="G138" i="6"/>
  <c r="L138" i="6" l="1"/>
  <c r="O138" i="6"/>
  <c r="R138" i="6"/>
  <c r="N68" i="6"/>
  <c r="E68" i="6"/>
  <c r="G68" i="6"/>
  <c r="G70" i="6" s="1"/>
  <c r="Q68" i="6"/>
  <c r="P68" i="6"/>
  <c r="P70" i="6" s="1"/>
  <c r="H68" i="6"/>
  <c r="D68" i="6"/>
  <c r="D70" i="6" s="1"/>
  <c r="M68" i="6"/>
  <c r="M70" i="6" s="1"/>
  <c r="J68" i="6"/>
  <c r="J70" i="6" s="1"/>
  <c r="T138" i="6"/>
  <c r="U136" i="6"/>
  <c r="I138" i="6"/>
  <c r="S138" i="6"/>
  <c r="T66" i="6"/>
  <c r="U134" i="6"/>
  <c r="S141" i="6"/>
  <c r="T141" i="6"/>
  <c r="U65" i="6"/>
  <c r="S66" i="6"/>
  <c r="U138" i="6" l="1"/>
  <c r="D144" i="6"/>
  <c r="D146" i="6" s="1"/>
  <c r="G144" i="6"/>
  <c r="G146" i="6" s="1"/>
  <c r="J144" i="6"/>
  <c r="J146" i="6" s="1"/>
  <c r="D74" i="6"/>
  <c r="D76" i="6" s="1"/>
  <c r="M144" i="6"/>
  <c r="M146" i="6" s="1"/>
  <c r="J74" i="6"/>
  <c r="J76" i="6" s="1"/>
  <c r="G74" i="6"/>
  <c r="G76" i="6" s="1"/>
  <c r="M74" i="6"/>
  <c r="M76" i="6" s="1"/>
  <c r="Q70" i="6"/>
  <c r="R70" i="6" s="1"/>
  <c r="R68" i="6"/>
  <c r="T67" i="6"/>
  <c r="U141" i="6"/>
  <c r="U66" i="6"/>
  <c r="S142" i="6"/>
  <c r="S67" i="6"/>
  <c r="S68" i="6" s="1"/>
  <c r="S70" i="6" s="1"/>
  <c r="K68" i="6"/>
  <c r="O68" i="6"/>
  <c r="N70" i="6"/>
  <c r="O70" i="6" s="1"/>
  <c r="H70" i="6"/>
  <c r="I70" i="6" s="1"/>
  <c r="I68" i="6"/>
  <c r="F68" i="6"/>
  <c r="E70" i="6"/>
  <c r="F70" i="6" s="1"/>
  <c r="T142" i="6"/>
  <c r="U142" i="6" l="1"/>
  <c r="J150" i="6"/>
  <c r="J152" i="6" s="1"/>
  <c r="D150" i="6"/>
  <c r="D152" i="6" s="1"/>
  <c r="G150" i="6"/>
  <c r="G152" i="6" s="1"/>
  <c r="M150" i="6"/>
  <c r="M152" i="6" s="1"/>
  <c r="E74" i="6"/>
  <c r="S73" i="6"/>
  <c r="S74" i="6" s="1"/>
  <c r="S76" i="6" s="1"/>
  <c r="P74" i="6"/>
  <c r="P76" i="6" s="1"/>
  <c r="E144" i="6"/>
  <c r="N74" i="6"/>
  <c r="K74" i="6"/>
  <c r="U67" i="6"/>
  <c r="T68" i="6"/>
  <c r="N144" i="6"/>
  <c r="S143" i="6"/>
  <c r="S144" i="6" s="1"/>
  <c r="S146" i="6" s="1"/>
  <c r="P144" i="6"/>
  <c r="P146" i="6" s="1"/>
  <c r="H74" i="6"/>
  <c r="K144" i="6"/>
  <c r="K70" i="6"/>
  <c r="L70" i="6" s="1"/>
  <c r="L68" i="6"/>
  <c r="H144" i="6"/>
  <c r="T143" i="6"/>
  <c r="Q144" i="6"/>
  <c r="T73" i="6"/>
  <c r="Q74" i="6"/>
  <c r="U143" i="6" l="1"/>
  <c r="H76" i="6"/>
  <c r="I76" i="6" s="1"/>
  <c r="I74" i="6"/>
  <c r="K76" i="6"/>
  <c r="L76" i="6" s="1"/>
  <c r="L74" i="6"/>
  <c r="F144" i="6"/>
  <c r="E146" i="6"/>
  <c r="F146" i="6" s="1"/>
  <c r="Q146" i="6"/>
  <c r="R146" i="6" s="1"/>
  <c r="R144" i="6"/>
  <c r="N146" i="6"/>
  <c r="O146" i="6" s="1"/>
  <c r="O144" i="6"/>
  <c r="Q150" i="6"/>
  <c r="T149" i="6"/>
  <c r="O74" i="6"/>
  <c r="N76" i="6"/>
  <c r="O76" i="6" s="1"/>
  <c r="E76" i="6"/>
  <c r="F76" i="6" s="1"/>
  <c r="F74" i="6"/>
  <c r="K150" i="6"/>
  <c r="T70" i="6"/>
  <c r="U70" i="6" s="1"/>
  <c r="U68" i="6"/>
  <c r="V68" i="6" s="1"/>
  <c r="T144" i="6"/>
  <c r="H150" i="6"/>
  <c r="I144" i="6"/>
  <c r="H146" i="6"/>
  <c r="I146" i="6" s="1"/>
  <c r="E150" i="6"/>
  <c r="S149" i="6"/>
  <c r="S150" i="6" s="1"/>
  <c r="S152" i="6" s="1"/>
  <c r="P150" i="6"/>
  <c r="P152" i="6" s="1"/>
  <c r="R74" i="6"/>
  <c r="Q76" i="6"/>
  <c r="R76" i="6" s="1"/>
  <c r="U73" i="6"/>
  <c r="T74" i="6"/>
  <c r="K146" i="6"/>
  <c r="L146" i="6" s="1"/>
  <c r="L144" i="6"/>
  <c r="N150" i="6"/>
  <c r="R150" i="6" l="1"/>
  <c r="Q152" i="6"/>
  <c r="R152" i="6" s="1"/>
  <c r="O150" i="6"/>
  <c r="N152" i="6"/>
  <c r="O152" i="6" s="1"/>
  <c r="U144" i="6"/>
  <c r="V144" i="6" s="1"/>
  <c r="T146" i="6"/>
  <c r="U146" i="6" s="1"/>
  <c r="I150" i="6"/>
  <c r="H152" i="6"/>
  <c r="I152" i="6" s="1"/>
  <c r="T76" i="6"/>
  <c r="U76" i="6" s="1"/>
  <c r="U74" i="6"/>
  <c r="E152" i="6"/>
  <c r="F152" i="6" s="1"/>
  <c r="F150" i="6"/>
  <c r="K152" i="6"/>
  <c r="L152" i="6" s="1"/>
  <c r="L150" i="6"/>
  <c r="T150" i="6"/>
  <c r="U149" i="6"/>
  <c r="T152" i="6" l="1"/>
  <c r="U152" i="6" s="1"/>
  <c r="U150" i="6"/>
</calcChain>
</file>

<file path=xl/sharedStrings.xml><?xml version="1.0" encoding="utf-8"?>
<sst xmlns="http://schemas.openxmlformats.org/spreadsheetml/2006/main" count="225" uniqueCount="70">
  <si>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</si>
  <si>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</si>
  <si>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</si>
  <si>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</si>
  <si>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</si>
  <si>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</si>
  <si>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</si>
  <si>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</si>
  <si>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</si>
  <si>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</si>
  <si>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</si>
  <si>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</si>
  <si>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</si>
  <si>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</si>
  <si>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</si>
  <si>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New Funding Sources</t>
  </si>
  <si>
    <t>For-Hire Vehicle (FHV) Surcharge</t>
  </si>
  <si>
    <t>Central Business District Tolling Program (CBDTP)</t>
  </si>
  <si>
    <t>SAP Support and For-Hire Vehicle Surcharge:</t>
  </si>
  <si>
    <t>Subway Action Plan Account</t>
  </si>
  <si>
    <t>Outerborough Transportation Account</t>
  </si>
  <si>
    <t>Less: Assumed Capital or Member Project</t>
  </si>
  <si>
    <t>General Transportation Account</t>
  </si>
  <si>
    <t>Less: Transfer to Committed to Capital</t>
  </si>
  <si>
    <t>Capital Program Funding Sources: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</si>
  <si>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</si>
  <si>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</si>
  <si>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</si>
  <si>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</si>
  <si>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</si>
  <si>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NYC and Local 18b: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</si>
  <si>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</si>
  <si>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</si>
  <si>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</si>
  <si>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</si>
  <si>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</si>
  <si>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</si>
  <si>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</si>
  <si>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</si>
  <si>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</si>
  <si>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</si>
  <si>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</si>
  <si>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</si>
  <si>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</si>
  <si>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</si>
  <si>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</si>
  <si>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</si>
  <si>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</si>
  <si>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</si>
  <si>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</si>
  <si>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</si>
  <si>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</si>
  <si>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</si>
  <si>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</si>
  <si>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</si>
  <si>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</si>
  <si>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</si>
  <si>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</si>
  <si>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MRT(b)-1 (Gross)</t>
  </si>
  <si>
    <t>MRT(b)-2 (Gross)</t>
  </si>
  <si>
    <t>Capital Program Uunding Sources:</t>
  </si>
  <si>
    <t>B&amp;T Operating Surplus TransUer</t>
  </si>
  <si>
    <t>For-Hire Vehicle (FHV) SFrcharge</t>
  </si>
  <si>
    <t xml:space="preserve">Actual </t>
  </si>
  <si>
    <t>July Financial Plan - 2019 Mid-Year Forecast</t>
  </si>
  <si>
    <t>Nov 2019</t>
  </si>
  <si>
    <t xml:space="preserve">Mid-Year </t>
  </si>
  <si>
    <t xml:space="preserve">Forecast </t>
  </si>
  <si>
    <t>Nov 2019 Monthly</t>
  </si>
  <si>
    <t>Nov 2019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</si>
</sst>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?_);_(@_)"/>
    <numFmt numFmtId="167" formatCode="&quot;$&quot;#,##0.0_);\(&quot;$&quot;#,##0.0\)"/>
    <numFmt numFmtId="168" formatCode="_(* &quot;$&quot;#,##0.0_);_(* \(&quot;$&quot;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5" fillId="0" borderId="0" xfId="0" applyFont="1"/>
    <xf numFmtId="0" fontId="9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0" fontId="12" fillId="0" borderId="0" xfId="0" applyFont="1"/>
    <xf numFmtId="0" fontId="10" fillId="0" borderId="0" xfId="0" applyFont="1"/>
    <xf numFmtId="44" fontId="10" fillId="0" borderId="0" xfId="0" applyNumberFormat="1" applyFont="1"/>
    <xf numFmtId="0" fontId="13" fillId="0" borderId="0" xfId="0" applyFont="1"/>
    <xf numFmtId="0" fontId="4" fillId="0" borderId="0" xfId="0" applyFont="1" applyAlignment="1">
      <alignment vertical="center"/>
    </xf>
    <xf numFmtId="0" fontId="5" fillId="0" borderId="13" xfId="0" applyFont="1" applyBorder="1"/>
    <xf numFmtId="0" fontId="5" fillId="0" borderId="2" xfId="0" applyFont="1" applyBorder="1"/>
    <xf numFmtId="0" fontId="5" fillId="0" borderId="2" xfId="0" applyFont="1" applyFill="1" applyBorder="1"/>
    <xf numFmtId="0" fontId="5" fillId="5" borderId="7" xfId="0" applyFont="1" applyFill="1" applyBorder="1"/>
    <xf numFmtId="0" fontId="5" fillId="0" borderId="5" xfId="0" applyFont="1" applyBorder="1"/>
    <xf numFmtId="0" fontId="5" fillId="0" borderId="0" xfId="0" applyFont="1" applyBorder="1"/>
    <xf numFmtId="0" fontId="6" fillId="2" borderId="7" xfId="0" applyFont="1" applyFill="1" applyBorder="1" applyAlignment="1">
      <alignment horizontal="right"/>
    </xf>
    <xf numFmtId="0" fontId="5" fillId="5" borderId="8" xfId="0" applyFont="1" applyFill="1" applyBorder="1"/>
    <xf numFmtId="0" fontId="6" fillId="2" borderId="3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5" fillId="0" borderId="7" xfId="0" applyFont="1" applyBorder="1"/>
    <xf numFmtId="0" fontId="5" fillId="5" borderId="0" xfId="0" applyFont="1" applyFill="1" applyBorder="1"/>
    <xf numFmtId="0" fontId="17" fillId="0" borderId="0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left" indent="2"/>
    </xf>
    <xf numFmtId="43" fontId="5" fillId="0" borderId="8" xfId="0" applyNumberFormat="1" applyFont="1" applyBorder="1"/>
    <xf numFmtId="0" fontId="5" fillId="0" borderId="0" xfId="0" applyFont="1" applyBorder="1" applyAlignment="1">
      <alignment horizontal="left" indent="4"/>
    </xf>
    <xf numFmtId="0" fontId="18" fillId="0" borderId="5" xfId="0" applyFont="1" applyBorder="1"/>
    <xf numFmtId="0" fontId="18" fillId="0" borderId="0" xfId="0" applyFont="1" applyBorder="1"/>
    <xf numFmtId="43" fontId="5" fillId="0" borderId="8" xfId="1" applyFont="1" applyBorder="1"/>
    <xf numFmtId="43" fontId="5" fillId="5" borderId="0" xfId="1" applyFont="1" applyFill="1" applyBorder="1"/>
    <xf numFmtId="0" fontId="6" fillId="0" borderId="0" xfId="0" applyFont="1" applyBorder="1" applyAlignment="1">
      <alignment horizontal="left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3"/>
    </xf>
    <xf numFmtId="0" fontId="6" fillId="2" borderId="13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5" fillId="0" borderId="16" xfId="0" applyFont="1" applyBorder="1"/>
    <xf numFmtId="0" fontId="5" fillId="0" borderId="3" xfId="0" applyFont="1" applyBorder="1"/>
    <xf numFmtId="0" fontId="5" fillId="0" borderId="18" xfId="0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0" xfId="0" applyNumberFormat="1" applyFont="1"/>
    <xf numFmtId="165" fontId="5" fillId="0" borderId="5" xfId="0" applyNumberFormat="1" applyFont="1" applyBorder="1"/>
    <xf numFmtId="165" fontId="5" fillId="0" borderId="0" xfId="0" applyNumberFormat="1" applyFont="1" applyBorder="1"/>
    <xf numFmtId="165" fontId="5" fillId="0" borderId="0" xfId="0" applyNumberFormat="1" applyFont="1"/>
    <xf numFmtId="165" fontId="5" fillId="0" borderId="18" xfId="0" applyNumberFormat="1" applyFont="1" applyBorder="1"/>
    <xf numFmtId="165" fontId="5" fillId="0" borderId="1" xfId="0" applyNumberFormat="1" applyFont="1" applyBorder="1"/>
    <xf numFmtId="164" fontId="5" fillId="0" borderId="5" xfId="1" applyNumberFormat="1" applyFont="1" applyBorder="1"/>
    <xf numFmtId="164" fontId="5" fillId="0" borderId="18" xfId="1" applyNumberFormat="1" applyFont="1" applyBorder="1"/>
    <xf numFmtId="165" fontId="5" fillId="0" borderId="0" xfId="0" applyNumberFormat="1" applyFont="1" applyBorder="1" applyAlignment="1">
      <alignment horizontal="left" indent="4"/>
    </xf>
    <xf numFmtId="165" fontId="18" fillId="0" borderId="5" xfId="0" applyNumberFormat="1" applyFont="1" applyBorder="1"/>
    <xf numFmtId="165" fontId="18" fillId="0" borderId="0" xfId="0" applyNumberFormat="1" applyFont="1" applyBorder="1"/>
    <xf numFmtId="165" fontId="18" fillId="0" borderId="0" xfId="0" applyNumberFormat="1" applyFont="1"/>
    <xf numFmtId="165" fontId="5" fillId="0" borderId="5" xfId="1" applyNumberFormat="1" applyFont="1" applyBorder="1"/>
    <xf numFmtId="165" fontId="5" fillId="0" borderId="18" xfId="1" applyNumberFormat="1" applyFont="1" applyBorder="1"/>
    <xf numFmtId="165" fontId="5" fillId="0" borderId="1" xfId="1" applyNumberFormat="1" applyFont="1" applyBorder="1"/>
    <xf numFmtId="165" fontId="6" fillId="0" borderId="10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6" fillId="0" borderId="0" xfId="0" applyFont="1"/>
    <xf numFmtId="0" fontId="16" fillId="0" borderId="1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Border="1"/>
    <xf numFmtId="165" fontId="5" fillId="0" borderId="0" xfId="0" applyNumberFormat="1" applyFont="1" applyBorder="1" applyAlignment="1">
      <alignment horizontal="left"/>
    </xf>
    <xf numFmtId="0" fontId="6" fillId="0" borderId="11" xfId="0" applyNumberFormat="1" applyFont="1" applyBorder="1" applyAlignment="1">
      <alignment vertical="center"/>
    </xf>
    <xf numFmtId="0" fontId="11" fillId="0" borderId="0" xfId="0" applyFont="1" applyAlignment="1"/>
    <xf numFmtId="0" fontId="5" fillId="4" borderId="0" xfId="0" applyFont="1" applyFill="1" applyBorder="1" applyAlignment="1">
      <alignment horizontal="left" indent="2"/>
    </xf>
    <xf numFmtId="165" fontId="5" fillId="4" borderId="0" xfId="0" applyNumberFormat="1" applyFont="1" applyFill="1" applyBorder="1"/>
    <xf numFmtId="166" fontId="5" fillId="0" borderId="8" xfId="0" applyNumberFormat="1" applyFont="1" applyBorder="1"/>
    <xf numFmtId="166" fontId="5" fillId="5" borderId="0" xfId="0" applyNumberFormat="1" applyFont="1" applyFill="1" applyBorder="1"/>
    <xf numFmtId="166" fontId="18" fillId="0" borderId="8" xfId="1" applyNumberFormat="1" applyFont="1" applyBorder="1"/>
    <xf numFmtId="166" fontId="18" fillId="5" borderId="0" xfId="1" applyNumberFormat="1" applyFont="1" applyFill="1" applyBorder="1"/>
    <xf numFmtId="166" fontId="19" fillId="0" borderId="8" xfId="1" applyNumberFormat="1" applyFont="1" applyBorder="1"/>
    <xf numFmtId="166" fontId="19" fillId="5" borderId="0" xfId="1" applyNumberFormat="1" applyFont="1" applyFill="1" applyBorder="1"/>
    <xf numFmtId="167" fontId="6" fillId="6" borderId="8" xfId="2" applyNumberFormat="1" applyFont="1" applyFill="1" applyBorder="1"/>
    <xf numFmtId="167" fontId="5" fillId="5" borderId="0" xfId="0" applyNumberFormat="1" applyFont="1" applyFill="1" applyBorder="1"/>
    <xf numFmtId="167" fontId="5" fillId="0" borderId="8" xfId="0" applyNumberFormat="1" applyFont="1" applyBorder="1"/>
    <xf numFmtId="167" fontId="6" fillId="5" borderId="8" xfId="2" applyNumberFormat="1" applyFont="1" applyFill="1" applyBorder="1"/>
    <xf numFmtId="167" fontId="6" fillId="5" borderId="6" xfId="0" applyNumberFormat="1" applyFont="1" applyFill="1" applyBorder="1" applyAlignment="1">
      <alignment vertical="center"/>
    </xf>
    <xf numFmtId="167" fontId="6" fillId="5" borderId="6" xfId="2" applyNumberFormat="1" applyFont="1" applyFill="1" applyBorder="1" applyAlignment="1">
      <alignment vertical="center"/>
    </xf>
    <xf numFmtId="167" fontId="6" fillId="5" borderId="11" xfId="0" applyNumberFormat="1" applyFont="1" applyFill="1" applyBorder="1" applyAlignment="1">
      <alignment vertical="center"/>
    </xf>
    <xf numFmtId="166" fontId="5" fillId="4" borderId="1" xfId="1" applyNumberFormat="1" applyFont="1" applyFill="1" applyBorder="1"/>
    <xf numFmtId="166" fontId="5" fillId="0" borderId="5" xfId="1" quotePrefix="1" applyNumberFormat="1" applyFont="1" applyBorder="1" applyAlignment="1"/>
    <xf numFmtId="166" fontId="5" fillId="0" borderId="18" xfId="1" quotePrefix="1" applyNumberFormat="1" applyFont="1" applyBorder="1" applyAlignment="1"/>
    <xf numFmtId="166" fontId="5" fillId="0" borderId="1" xfId="1" applyNumberFormat="1" applyFont="1" applyBorder="1"/>
    <xf numFmtId="166" fontId="5" fillId="0" borderId="5" xfId="1" applyNumberFormat="1" applyFont="1" applyBorder="1"/>
    <xf numFmtId="166" fontId="5" fillId="0" borderId="18" xfId="1" applyNumberFormat="1" applyFont="1" applyBorder="1"/>
    <xf numFmtId="166" fontId="18" fillId="0" borderId="5" xfId="1" applyNumberFormat="1" applyFont="1" applyBorder="1"/>
    <xf numFmtId="166" fontId="18" fillId="0" borderId="18" xfId="1" applyNumberFormat="1" applyFont="1" applyBorder="1"/>
    <xf numFmtId="166" fontId="18" fillId="0" borderId="1" xfId="1" applyNumberFormat="1" applyFont="1" applyBorder="1"/>
    <xf numFmtId="166" fontId="5" fillId="0" borderId="5" xfId="0" applyNumberFormat="1" applyFont="1" applyBorder="1"/>
    <xf numFmtId="166" fontId="5" fillId="0" borderId="18" xfId="0" applyNumberFormat="1" applyFont="1" applyBorder="1"/>
    <xf numFmtId="166" fontId="5" fillId="0" borderId="1" xfId="0" applyNumberFormat="1" applyFont="1" applyBorder="1"/>
    <xf numFmtId="166" fontId="18" fillId="4" borderId="5" xfId="1" applyNumberFormat="1" applyFont="1" applyFill="1" applyBorder="1"/>
    <xf numFmtId="166" fontId="18" fillId="4" borderId="18" xfId="1" applyNumberFormat="1" applyFont="1" applyFill="1" applyBorder="1"/>
    <xf numFmtId="168" fontId="6" fillId="6" borderId="5" xfId="2" applyNumberFormat="1" applyFont="1" applyFill="1" applyBorder="1"/>
    <xf numFmtId="168" fontId="6" fillId="6" borderId="18" xfId="2" applyNumberFormat="1" applyFont="1" applyFill="1" applyBorder="1"/>
    <xf numFmtId="168" fontId="6" fillId="6" borderId="1" xfId="2" applyNumberFormat="1" applyFont="1" applyFill="1" applyBorder="1"/>
    <xf numFmtId="168" fontId="5" fillId="0" borderId="5" xfId="0" applyNumberFormat="1" applyFont="1" applyBorder="1"/>
    <xf numFmtId="168" fontId="5" fillId="0" borderId="18" xfId="0" applyNumberFormat="1" applyFont="1" applyBorder="1"/>
    <xf numFmtId="168" fontId="5" fillId="0" borderId="1" xfId="0" applyNumberFormat="1" applyFont="1" applyBorder="1"/>
    <xf numFmtId="168" fontId="6" fillId="5" borderId="10" xfId="0" applyNumberFormat="1" applyFont="1" applyFill="1" applyBorder="1" applyAlignment="1">
      <alignment vertical="center"/>
    </xf>
    <xf numFmtId="168" fontId="6" fillId="5" borderId="15" xfId="0" applyNumberFormat="1" applyFont="1" applyFill="1" applyBorder="1" applyAlignment="1">
      <alignment vertical="center"/>
    </xf>
    <xf numFmtId="168" fontId="6" fillId="5" borderId="12" xfId="2" applyNumberFormat="1" applyFont="1" applyFill="1" applyBorder="1" applyAlignment="1">
      <alignment vertical="center"/>
    </xf>
    <xf numFmtId="168" fontId="6" fillId="5" borderId="5" xfId="2" applyNumberFormat="1" applyFont="1" applyFill="1" applyBorder="1"/>
    <xf numFmtId="168" fontId="6" fillId="5" borderId="18" xfId="2" applyNumberFormat="1" applyFont="1" applyFill="1" applyBorder="1"/>
    <xf numFmtId="168" fontId="6" fillId="5" borderId="1" xfId="2" applyNumberFormat="1" applyFont="1" applyFill="1" applyBorder="1"/>
    <xf numFmtId="0" fontId="6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27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600075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6" tint="-0.249977111117893"/>
  </sheetPr>
  <dimension ref="A1:L79"/>
  <sheetViews>
    <sheetView tabSelected="1" topLeftCell="A59" zoomScale="80" zoomScaleNormal="80" workbookViewId="0">
      <selection activeCell="F76" sqref="F76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855468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22.5" customHeight="1" x14ac:dyDescent="0.4">
      <c r="A2" s="130" t="s">
        <v>64</v>
      </c>
      <c r="B2" s="130"/>
      <c r="C2" s="130"/>
      <c r="D2" s="130"/>
      <c r="E2" s="130"/>
      <c r="F2" s="130"/>
      <c r="G2" s="130"/>
      <c r="H2" s="130"/>
      <c r="I2" s="130"/>
      <c r="J2" s="130"/>
      <c r="K2" s="75"/>
    </row>
    <row r="3" spans="1:11" ht="22.5" customHeight="1" x14ac:dyDescent="0.4">
      <c r="A3" s="122" t="s">
        <v>56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21" customHeight="1" x14ac:dyDescent="0.35">
      <c r="A4" s="123" t="s">
        <v>65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21" x14ac:dyDescent="0.35">
      <c r="A5" s="125" t="s">
        <v>5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1" ht="17.25" customHeight="1" x14ac:dyDescent="0.25"/>
    <row r="7" spans="1:11" ht="17.25" customHeight="1" x14ac:dyDescent="0.25"/>
    <row r="8" spans="1:11" s="6" customFormat="1" ht="20.25" customHeight="1" x14ac:dyDescent="0.3">
      <c r="A8" s="10"/>
      <c r="B8" s="11"/>
      <c r="C8" s="12"/>
      <c r="D8" s="127" t="s">
        <v>9</v>
      </c>
      <c r="E8" s="128"/>
      <c r="F8" s="128"/>
      <c r="G8" s="13"/>
      <c r="H8" s="127" t="s">
        <v>10</v>
      </c>
      <c r="I8" s="128"/>
      <c r="J8" s="129"/>
    </row>
    <row r="9" spans="1:11" s="6" customFormat="1" ht="17.25" customHeight="1" x14ac:dyDescent="0.3">
      <c r="A9" s="14"/>
      <c r="B9" s="15"/>
      <c r="C9" s="15"/>
      <c r="D9" s="16" t="s">
        <v>66</v>
      </c>
      <c r="E9" s="117" t="s">
        <v>63</v>
      </c>
      <c r="F9" s="119" t="s">
        <v>4</v>
      </c>
      <c r="G9" s="17"/>
      <c r="H9" s="18" t="s">
        <v>66</v>
      </c>
      <c r="I9" s="117" t="s">
        <v>63</v>
      </c>
      <c r="J9" s="117" t="s">
        <v>4</v>
      </c>
    </row>
    <row r="10" spans="1:11" s="6" customFormat="1" ht="14.25" customHeight="1" x14ac:dyDescent="0.3">
      <c r="A10" s="14"/>
      <c r="B10" s="15"/>
      <c r="C10" s="15"/>
      <c r="D10" s="19" t="s">
        <v>67</v>
      </c>
      <c r="E10" s="118"/>
      <c r="F10" s="120"/>
      <c r="G10" s="17"/>
      <c r="H10" s="20" t="s">
        <v>67</v>
      </c>
      <c r="I10" s="118"/>
      <c r="J10" s="118"/>
    </row>
    <row r="11" spans="1:11" s="6" customFormat="1" ht="17.25" customHeight="1" x14ac:dyDescent="0.3">
      <c r="A11" s="14"/>
      <c r="B11" s="15"/>
      <c r="C11" s="15"/>
      <c r="D11" s="21"/>
      <c r="E11" s="21"/>
      <c r="F11" s="21"/>
      <c r="G11" s="22"/>
      <c r="H11" s="21"/>
      <c r="I11" s="21"/>
      <c r="J11" s="21"/>
    </row>
    <row r="12" spans="1:11" s="6" customFormat="1" ht="17.25" customHeight="1" x14ac:dyDescent="0.3">
      <c r="A12" s="14"/>
      <c r="B12" s="23" t="s">
        <v>1</v>
      </c>
      <c r="C12" s="15"/>
      <c r="D12" s="24"/>
      <c r="E12" s="24"/>
      <c r="F12" s="24"/>
      <c r="G12" s="22"/>
      <c r="H12" s="24"/>
      <c r="I12" s="24"/>
      <c r="J12" s="24"/>
    </row>
    <row r="13" spans="1:11" s="6" customFormat="1" ht="17.25" customHeight="1" x14ac:dyDescent="0.3">
      <c r="A13" s="14"/>
      <c r="B13" s="35" t="s">
        <v>2</v>
      </c>
      <c r="C13" s="15"/>
      <c r="D13" s="78">
        <v>0</v>
      </c>
      <c r="E13" s="78">
        <v>0</v>
      </c>
      <c r="F13" s="78">
        <v>0</v>
      </c>
      <c r="G13" s="79"/>
      <c r="H13" s="78">
        <v>1823.6921999900001</v>
      </c>
      <c r="I13" s="78">
        <v>1823.6922000100001</v>
      </c>
      <c r="J13" s="78">
        <v>2.0000015865662135E-8</v>
      </c>
    </row>
    <row r="14" spans="1:11" s="6" customFormat="1" ht="17.25" customHeight="1" x14ac:dyDescent="0.3">
      <c r="A14" s="14"/>
      <c r="B14" s="35" t="s">
        <v>3</v>
      </c>
      <c r="C14" s="15"/>
      <c r="D14" s="78">
        <v>47.533134479993812</v>
      </c>
      <c r="E14" s="78">
        <v>51.5</v>
      </c>
      <c r="F14" s="78">
        <v>3.9668655200061878</v>
      </c>
      <c r="G14" s="79"/>
      <c r="H14" s="78">
        <v>533.03886653540155</v>
      </c>
      <c r="I14" s="78">
        <v>542.70000000000005</v>
      </c>
      <c r="J14" s="78">
        <v>9.6611334645984925</v>
      </c>
    </row>
    <row r="15" spans="1:11" s="6" customFormat="1" ht="17.25" customHeight="1" x14ac:dyDescent="0.3">
      <c r="A15" s="14"/>
      <c r="B15" s="35" t="s">
        <v>58</v>
      </c>
      <c r="C15" s="15"/>
      <c r="D15" s="78">
        <v>25.734241898947015</v>
      </c>
      <c r="E15" s="78">
        <v>23.795059919999993</v>
      </c>
      <c r="F15" s="78">
        <v>-1.9391819789470226</v>
      </c>
      <c r="G15" s="79"/>
      <c r="H15" s="78">
        <v>275.36558879368204</v>
      </c>
      <c r="I15" s="78">
        <v>295.52284504000005</v>
      </c>
      <c r="J15" s="78">
        <v>20.157256246318013</v>
      </c>
    </row>
    <row r="16" spans="1:11" s="6" customFormat="1" ht="17.25" customHeight="1" x14ac:dyDescent="0.3">
      <c r="A16" s="14"/>
      <c r="B16" s="35" t="s">
        <v>59</v>
      </c>
      <c r="C16" s="15"/>
      <c r="D16" s="78">
        <v>10.690408756390839</v>
      </c>
      <c r="E16" s="78">
        <v>11.088653189999999</v>
      </c>
      <c r="F16" s="78">
        <v>0.39824443360915929</v>
      </c>
      <c r="G16" s="79"/>
      <c r="H16" s="78">
        <v>112.48851313834503</v>
      </c>
      <c r="I16" s="78">
        <v>122.84286886999999</v>
      </c>
      <c r="J16" s="78">
        <v>10.354355731654962</v>
      </c>
    </row>
    <row r="17" spans="1:11" s="6" customFormat="1" ht="17.25" customHeight="1" x14ac:dyDescent="0.3">
      <c r="A17" s="14"/>
      <c r="B17" s="35" t="s">
        <v>6</v>
      </c>
      <c r="C17" s="15"/>
      <c r="D17" s="78">
        <v>0</v>
      </c>
      <c r="E17" s="78">
        <v>0</v>
      </c>
      <c r="F17" s="78">
        <v>0</v>
      </c>
      <c r="G17" s="79"/>
      <c r="H17" s="78">
        <v>0</v>
      </c>
      <c r="I17" s="78">
        <v>0</v>
      </c>
      <c r="J17" s="78">
        <v>0</v>
      </c>
    </row>
    <row r="18" spans="1:11" s="6" customFormat="1" ht="17.25" customHeight="1" x14ac:dyDescent="0.3">
      <c r="A18" s="14"/>
      <c r="B18" s="35" t="s">
        <v>7</v>
      </c>
      <c r="C18" s="15"/>
      <c r="D18" s="78">
        <v>48.180838944563511</v>
      </c>
      <c r="E18" s="78">
        <v>50.465611799999998</v>
      </c>
      <c r="F18" s="78">
        <v>2.2847728554364863</v>
      </c>
      <c r="G18" s="79"/>
      <c r="H18" s="78">
        <v>587.73778512281763</v>
      </c>
      <c r="I18" s="78">
        <v>580.83943410000006</v>
      </c>
      <c r="J18" s="78">
        <v>-6.8983510228175646</v>
      </c>
    </row>
    <row r="19" spans="1:11" s="6" customFormat="1" ht="17.25" customHeight="1" x14ac:dyDescent="0.3">
      <c r="A19" s="14"/>
      <c r="B19" s="35" t="s">
        <v>8</v>
      </c>
      <c r="C19" s="15"/>
      <c r="D19" s="78">
        <v>0</v>
      </c>
      <c r="E19" s="78">
        <v>0</v>
      </c>
      <c r="F19" s="78">
        <v>0</v>
      </c>
      <c r="G19" s="79"/>
      <c r="H19" s="78">
        <v>1.8225</v>
      </c>
      <c r="I19" s="78">
        <v>1.282</v>
      </c>
      <c r="J19" s="78">
        <v>-0.54049999999999998</v>
      </c>
    </row>
    <row r="20" spans="1:11" s="6" customFormat="1" ht="17.25" customHeight="1" x14ac:dyDescent="0.3">
      <c r="A20" s="14"/>
      <c r="B20" s="15"/>
      <c r="C20" s="15"/>
      <c r="D20" s="84">
        <f>SUM(D13:D19)</f>
        <v>132.13862407989518</v>
      </c>
      <c r="E20" s="84">
        <f>SUM(E13:E19)</f>
        <v>136.84932491000001</v>
      </c>
      <c r="F20" s="84">
        <f t="shared" ref="F20" si="0">E20-D20</f>
        <v>4.7107008301048268</v>
      </c>
      <c r="G20" s="85"/>
      <c r="H20" s="84">
        <f>SUM(H13:H19)</f>
        <v>3334.1454535802463</v>
      </c>
      <c r="I20" s="84">
        <f>SUM(I13:I19)</f>
        <v>3366.8793480200002</v>
      </c>
      <c r="J20" s="84">
        <f t="shared" ref="J20:J26" si="1">I20-H20</f>
        <v>32.73389443975384</v>
      </c>
      <c r="K20" s="7">
        <f>SUM(D20:J20)</f>
        <v>7007.4573458600007</v>
      </c>
    </row>
    <row r="21" spans="1:11" s="6" customFormat="1" ht="17.25" customHeight="1" x14ac:dyDescent="0.3">
      <c r="A21" s="14"/>
      <c r="B21" s="15"/>
      <c r="C21" s="15"/>
      <c r="D21" s="24"/>
      <c r="E21" s="24"/>
      <c r="F21" s="26"/>
      <c r="G21" s="22"/>
      <c r="H21" s="24"/>
      <c r="I21" s="24"/>
      <c r="J21" s="26"/>
    </row>
    <row r="22" spans="1:11" s="6" customFormat="1" ht="17.25" customHeight="1" x14ac:dyDescent="0.3">
      <c r="A22" s="14"/>
      <c r="B22" s="23" t="s">
        <v>11</v>
      </c>
      <c r="C22" s="15"/>
      <c r="D22" s="24"/>
      <c r="E22" s="24"/>
      <c r="F22" s="26"/>
      <c r="G22" s="22"/>
      <c r="H22" s="24"/>
      <c r="I22" s="24"/>
      <c r="J22" s="26"/>
    </row>
    <row r="23" spans="1:11" s="6" customFormat="1" ht="17.25" customHeight="1" x14ac:dyDescent="0.3">
      <c r="A23" s="14"/>
      <c r="B23" s="35" t="s">
        <v>12</v>
      </c>
      <c r="C23" s="15"/>
      <c r="D23" s="78">
        <v>133.2075668365384</v>
      </c>
      <c r="E23" s="78">
        <v>179.964</v>
      </c>
      <c r="F23" s="78">
        <v>46.756433163461594</v>
      </c>
      <c r="G23" s="79"/>
      <c r="H23" s="78">
        <v>1396.5672146587196</v>
      </c>
      <c r="I23" s="78">
        <v>1396.2425051500002</v>
      </c>
      <c r="J23" s="78">
        <v>-0.32470950871947935</v>
      </c>
    </row>
    <row r="24" spans="1:11" s="6" customFormat="1" ht="17.25" customHeight="1" x14ac:dyDescent="0.3">
      <c r="A24" s="14"/>
      <c r="B24" s="35" t="s">
        <v>13</v>
      </c>
      <c r="C24" s="15"/>
      <c r="D24" s="78">
        <v>48.85</v>
      </c>
      <c r="E24" s="78">
        <v>0</v>
      </c>
      <c r="F24" s="78">
        <v>-48.85</v>
      </c>
      <c r="G24" s="79"/>
      <c r="H24" s="78">
        <v>195.4</v>
      </c>
      <c r="I24" s="78">
        <v>146.55000000000001</v>
      </c>
      <c r="J24" s="78">
        <v>-48.849999999999994</v>
      </c>
    </row>
    <row r="25" spans="1:11" s="6" customFormat="1" ht="17.25" customHeight="1" x14ac:dyDescent="0.3">
      <c r="A25" s="14"/>
      <c r="B25" s="35" t="s">
        <v>14</v>
      </c>
      <c r="C25" s="15"/>
      <c r="D25" s="78">
        <v>0</v>
      </c>
      <c r="E25" s="78">
        <v>0</v>
      </c>
      <c r="F25" s="78">
        <v>0</v>
      </c>
      <c r="G25" s="79"/>
      <c r="H25" s="78">
        <v>193.40003285008549</v>
      </c>
      <c r="I25" s="78">
        <v>214.88159347000001</v>
      </c>
      <c r="J25" s="78">
        <v>21.481560619914518</v>
      </c>
    </row>
    <row r="26" spans="1:11" s="6" customFormat="1" ht="17.25" customHeight="1" x14ac:dyDescent="0.3">
      <c r="A26" s="14"/>
      <c r="B26" s="15"/>
      <c r="C26" s="15"/>
      <c r="D26" s="84">
        <f>SUM(D23:D25)</f>
        <v>182.0575668365384</v>
      </c>
      <c r="E26" s="84">
        <f>SUM(E23:E25)</f>
        <v>179.964</v>
      </c>
      <c r="F26" s="84">
        <f t="shared" ref="F26" si="2">E26-D26</f>
        <v>-2.0935668365384004</v>
      </c>
      <c r="G26" s="85"/>
      <c r="H26" s="84">
        <f>SUM(H23:H25)</f>
        <v>1785.3672475088051</v>
      </c>
      <c r="I26" s="84">
        <f>SUM(I23:I25)</f>
        <v>1757.6740986200002</v>
      </c>
      <c r="J26" s="84">
        <f t="shared" si="1"/>
        <v>-27.693148888804899</v>
      </c>
      <c r="K26" s="7">
        <f>SUM(D26:J26)</f>
        <v>3875.2761972400003</v>
      </c>
    </row>
    <row r="27" spans="1:11" s="6" customFormat="1" ht="17.25" customHeight="1" x14ac:dyDescent="0.3">
      <c r="A27" s="14"/>
      <c r="B27" s="15"/>
      <c r="C27" s="15"/>
      <c r="D27" s="24"/>
      <c r="E27" s="24"/>
      <c r="F27" s="26"/>
      <c r="G27" s="22"/>
      <c r="H27" s="24"/>
      <c r="I27" s="24"/>
      <c r="J27" s="26"/>
    </row>
    <row r="28" spans="1:11" s="6" customFormat="1" ht="17.25" customHeight="1" x14ac:dyDescent="0.3">
      <c r="A28" s="14"/>
      <c r="B28" s="23" t="s">
        <v>15</v>
      </c>
      <c r="C28" s="15"/>
      <c r="D28" s="24"/>
      <c r="E28" s="24"/>
      <c r="F28" s="26"/>
      <c r="G28" s="22"/>
      <c r="H28" s="24"/>
      <c r="I28" s="24"/>
      <c r="J28" s="26"/>
    </row>
    <row r="29" spans="1:11" s="6" customFormat="1" ht="17.25" customHeight="1" x14ac:dyDescent="0.3">
      <c r="A29" s="14"/>
      <c r="B29" s="36" t="s">
        <v>18</v>
      </c>
      <c r="C29" s="15"/>
      <c r="D29" s="24"/>
      <c r="E29" s="24"/>
      <c r="F29" s="26"/>
      <c r="G29" s="22"/>
      <c r="H29" s="24"/>
      <c r="I29" s="24"/>
      <c r="J29" s="26"/>
    </row>
    <row r="30" spans="1:11" s="6" customFormat="1" ht="17.25" customHeight="1" x14ac:dyDescent="0.3">
      <c r="A30" s="14"/>
      <c r="B30" s="25" t="s">
        <v>16</v>
      </c>
      <c r="C30" s="15"/>
      <c r="D30" s="78">
        <f>SUM(D31:D35)</f>
        <v>36.583333333333336</v>
      </c>
      <c r="E30" s="78">
        <f>SUM(E31:E35)</f>
        <v>36.583333329999995</v>
      </c>
      <c r="F30" s="78">
        <f t="shared" ref="F30:F41" si="3">E30-D30</f>
        <v>-3.3333407145619276E-9</v>
      </c>
      <c r="G30" s="79"/>
      <c r="H30" s="78">
        <f>SUM(H31:H35)</f>
        <v>325.41666666666669</v>
      </c>
      <c r="I30" s="78">
        <f>SUM(I31:I35)</f>
        <v>325.41666664999991</v>
      </c>
      <c r="J30" s="78">
        <f t="shared" ref="J30:J41" si="4">I30-H30</f>
        <v>-1.6666774627083214E-8</v>
      </c>
    </row>
    <row r="31" spans="1:11" s="8" customFormat="1" ht="17.25" customHeight="1" x14ac:dyDescent="0.3">
      <c r="A31" s="28"/>
      <c r="B31" s="37" t="s">
        <v>19</v>
      </c>
      <c r="C31" s="29"/>
      <c r="D31" s="80">
        <v>36.583333333333336</v>
      </c>
      <c r="E31" s="80">
        <v>36.583333329999995</v>
      </c>
      <c r="F31" s="80">
        <v>-3.3333407145619276E-9</v>
      </c>
      <c r="G31" s="81"/>
      <c r="H31" s="80">
        <v>325.41666666666669</v>
      </c>
      <c r="I31" s="80">
        <v>325.41666664999991</v>
      </c>
      <c r="J31" s="80">
        <v>-1.6666774627083214E-8</v>
      </c>
    </row>
    <row r="32" spans="1:11" s="8" customFormat="1" ht="17.25" customHeight="1" x14ac:dyDescent="0.3">
      <c r="A32" s="28"/>
      <c r="B32" s="37" t="s">
        <v>20</v>
      </c>
      <c r="C32" s="29"/>
      <c r="D32" s="80">
        <v>0</v>
      </c>
      <c r="E32" s="80">
        <v>0</v>
      </c>
      <c r="F32" s="80">
        <v>0</v>
      </c>
      <c r="G32" s="81"/>
      <c r="H32" s="80">
        <v>0</v>
      </c>
      <c r="I32" s="80">
        <v>0</v>
      </c>
      <c r="J32" s="80">
        <v>0</v>
      </c>
    </row>
    <row r="33" spans="1:10" s="8" customFormat="1" ht="17.25" customHeight="1" x14ac:dyDescent="0.3">
      <c r="A33" s="28"/>
      <c r="B33" s="37" t="s">
        <v>21</v>
      </c>
      <c r="C33" s="29"/>
      <c r="D33" s="80">
        <v>0</v>
      </c>
      <c r="E33" s="80">
        <v>0</v>
      </c>
      <c r="F33" s="80">
        <v>0</v>
      </c>
      <c r="G33" s="81"/>
      <c r="H33" s="80">
        <v>0</v>
      </c>
      <c r="I33" s="80">
        <v>0</v>
      </c>
      <c r="J33" s="80">
        <v>0</v>
      </c>
    </row>
    <row r="34" spans="1:10" s="8" customFormat="1" ht="17.25" customHeight="1" x14ac:dyDescent="0.3">
      <c r="A34" s="28"/>
      <c r="B34" s="37" t="s">
        <v>22</v>
      </c>
      <c r="C34" s="29"/>
      <c r="D34" s="80">
        <v>0</v>
      </c>
      <c r="E34" s="80">
        <v>0</v>
      </c>
      <c r="F34" s="80">
        <v>0</v>
      </c>
      <c r="G34" s="81"/>
      <c r="H34" s="80">
        <v>0</v>
      </c>
      <c r="I34" s="80">
        <v>0</v>
      </c>
      <c r="J34" s="80">
        <v>0</v>
      </c>
    </row>
    <row r="35" spans="1:10" s="8" customFormat="1" ht="17.25" customHeight="1" x14ac:dyDescent="0.3">
      <c r="A35" s="28"/>
      <c r="B35" s="37" t="s">
        <v>23</v>
      </c>
      <c r="C35" s="29"/>
      <c r="D35" s="80">
        <v>0</v>
      </c>
      <c r="E35" s="80">
        <v>0</v>
      </c>
      <c r="F35" s="80">
        <v>0</v>
      </c>
      <c r="G35" s="81"/>
      <c r="H35" s="80">
        <v>0</v>
      </c>
      <c r="I35" s="80">
        <v>0</v>
      </c>
      <c r="J35" s="80">
        <v>0</v>
      </c>
    </row>
    <row r="36" spans="1:10" s="6" customFormat="1" ht="17.25" customHeight="1" x14ac:dyDescent="0.3">
      <c r="A36" s="14"/>
      <c r="B36" s="36" t="s">
        <v>24</v>
      </c>
      <c r="C36" s="15"/>
      <c r="D36" s="78"/>
      <c r="E36" s="78"/>
      <c r="F36" s="78"/>
      <c r="G36" s="79"/>
      <c r="H36" s="78"/>
      <c r="I36" s="78"/>
      <c r="J36" s="78"/>
    </row>
    <row r="37" spans="1:10" s="6" customFormat="1" ht="17.25" customHeight="1" x14ac:dyDescent="0.3">
      <c r="A37" s="14"/>
      <c r="B37" s="25" t="s">
        <v>17</v>
      </c>
      <c r="C37" s="15"/>
      <c r="D37" s="82">
        <v>0</v>
      </c>
      <c r="E37" s="82">
        <v>0</v>
      </c>
      <c r="F37" s="82">
        <v>0</v>
      </c>
      <c r="G37" s="83"/>
      <c r="H37" s="82">
        <v>0</v>
      </c>
      <c r="I37" s="82">
        <v>0</v>
      </c>
      <c r="J37" s="82">
        <v>0</v>
      </c>
    </row>
    <row r="38" spans="1:10" s="6" customFormat="1" ht="17.25" customHeight="1" x14ac:dyDescent="0.3">
      <c r="A38" s="14"/>
      <c r="B38" s="25" t="s">
        <v>25</v>
      </c>
      <c r="C38" s="15"/>
      <c r="D38" s="82">
        <v>22.78125</v>
      </c>
      <c r="E38" s="82">
        <v>0</v>
      </c>
      <c r="F38" s="82">
        <v>-22.78125</v>
      </c>
      <c r="G38" s="83"/>
      <c r="H38" s="82">
        <v>113.90625</v>
      </c>
      <c r="I38" s="82">
        <v>0</v>
      </c>
      <c r="J38" s="82">
        <v>-113.90625</v>
      </c>
    </row>
    <row r="39" spans="1:10" s="6" customFormat="1" ht="17.25" customHeight="1" x14ac:dyDescent="0.3">
      <c r="A39" s="14"/>
      <c r="B39" s="25" t="s">
        <v>26</v>
      </c>
      <c r="C39" s="15"/>
      <c r="D39" s="82">
        <v>11.805555555555554</v>
      </c>
      <c r="E39" s="82">
        <v>14.16666667</v>
      </c>
      <c r="F39" s="82">
        <v>2.3611111144444461</v>
      </c>
      <c r="G39" s="83"/>
      <c r="H39" s="82">
        <v>59.027777777777771</v>
      </c>
      <c r="I39" s="82">
        <v>70.83333334000001</v>
      </c>
      <c r="J39" s="82">
        <v>11.805555562222239</v>
      </c>
    </row>
    <row r="40" spans="1:10" s="6" customFormat="1" ht="17.25" customHeight="1" x14ac:dyDescent="0.3">
      <c r="A40" s="14"/>
      <c r="B40" s="25" t="s">
        <v>27</v>
      </c>
      <c r="C40" s="15"/>
      <c r="D40" s="82">
        <v>-34.58680555555555</v>
      </c>
      <c r="E40" s="82">
        <v>-14.16666667</v>
      </c>
      <c r="F40" s="82">
        <v>20.420138885555552</v>
      </c>
      <c r="G40" s="83"/>
      <c r="H40" s="82">
        <v>-172.93402777777777</v>
      </c>
      <c r="I40" s="82">
        <v>-70.83333334000001</v>
      </c>
      <c r="J40" s="82">
        <v>102.10069443777776</v>
      </c>
    </row>
    <row r="41" spans="1:10" s="6" customFormat="1" ht="17.25" customHeight="1" x14ac:dyDescent="0.3">
      <c r="A41" s="14"/>
      <c r="B41" s="25"/>
      <c r="C41" s="15"/>
      <c r="D41" s="84">
        <f>SUM(D30:D30,D37:D40)</f>
        <v>36.583333333333336</v>
      </c>
      <c r="E41" s="84">
        <f>SUM(E30:E30,E37:E40)</f>
        <v>36.583333329999995</v>
      </c>
      <c r="F41" s="84">
        <f t="shared" si="3"/>
        <v>-3.3333407145619276E-9</v>
      </c>
      <c r="G41" s="85"/>
      <c r="H41" s="84">
        <f>SUM(H30:H30,H37:H40)</f>
        <v>325.41666666666669</v>
      </c>
      <c r="I41" s="84">
        <f>SUM(I30:I30,I37:I40)</f>
        <v>325.41666664999991</v>
      </c>
      <c r="J41" s="84">
        <f t="shared" si="4"/>
        <v>-1.6666774627083214E-8</v>
      </c>
    </row>
    <row r="42" spans="1:10" s="6" customFormat="1" ht="17.25" customHeight="1" x14ac:dyDescent="0.3">
      <c r="A42" s="14"/>
      <c r="B42" s="25"/>
      <c r="C42" s="15"/>
      <c r="D42" s="30"/>
      <c r="E42" s="30"/>
      <c r="F42" s="30"/>
      <c r="G42" s="31"/>
      <c r="H42" s="30"/>
      <c r="I42" s="30"/>
      <c r="J42" s="30"/>
    </row>
    <row r="43" spans="1:10" s="6" customFormat="1" ht="17.25" customHeight="1" x14ac:dyDescent="0.3">
      <c r="A43" s="14"/>
      <c r="B43" s="23" t="s">
        <v>28</v>
      </c>
      <c r="C43" s="15"/>
      <c r="D43" s="24"/>
      <c r="E43" s="24"/>
      <c r="F43" s="26"/>
      <c r="G43" s="22"/>
      <c r="H43" s="24"/>
      <c r="I43" s="24"/>
      <c r="J43" s="26"/>
    </row>
    <row r="44" spans="1:10" s="6" customFormat="1" ht="17.25" customHeight="1" x14ac:dyDescent="0.3">
      <c r="A44" s="14"/>
      <c r="B44" s="35" t="s">
        <v>29</v>
      </c>
      <c r="C44" s="15"/>
      <c r="D44" s="78">
        <v>0</v>
      </c>
      <c r="E44" s="78">
        <v>0</v>
      </c>
      <c r="F44" s="78">
        <v>0</v>
      </c>
      <c r="G44" s="79"/>
      <c r="H44" s="78">
        <v>187.92400000000001</v>
      </c>
      <c r="I44" s="78">
        <v>187.92400000000001</v>
      </c>
      <c r="J44" s="78">
        <v>0</v>
      </c>
    </row>
    <row r="45" spans="1:10" s="6" customFormat="1" ht="17.25" customHeight="1" x14ac:dyDescent="0.3">
      <c r="A45" s="14"/>
      <c r="B45" s="35" t="s">
        <v>30</v>
      </c>
      <c r="C45" s="15"/>
      <c r="D45" s="78"/>
      <c r="E45" s="78"/>
      <c r="F45" s="78"/>
      <c r="G45" s="79"/>
      <c r="H45" s="78"/>
      <c r="I45" s="78"/>
      <c r="J45" s="78"/>
    </row>
    <row r="46" spans="1:10" s="6" customFormat="1" ht="17.25" hidden="1" customHeight="1" x14ac:dyDescent="0.3">
      <c r="A46" s="14"/>
      <c r="B46" s="25"/>
      <c r="C46" s="15"/>
      <c r="D46" s="78"/>
      <c r="E46" s="78"/>
      <c r="F46" s="78"/>
      <c r="G46" s="79"/>
      <c r="H46" s="78"/>
      <c r="I46" s="78"/>
      <c r="J46" s="78"/>
    </row>
    <row r="47" spans="1:10" s="6" customFormat="1" ht="17.25" hidden="1" customHeight="1" x14ac:dyDescent="0.3">
      <c r="A47" s="14"/>
      <c r="B47" s="25"/>
      <c r="C47" s="15"/>
      <c r="D47" s="78"/>
      <c r="E47" s="78"/>
      <c r="F47" s="78"/>
      <c r="G47" s="79"/>
      <c r="H47" s="78"/>
      <c r="I47" s="78"/>
      <c r="J47" s="78"/>
    </row>
    <row r="48" spans="1:10" s="6" customFormat="1" ht="17.25" hidden="1" customHeight="1" x14ac:dyDescent="0.3">
      <c r="A48" s="14"/>
      <c r="B48" s="25"/>
      <c r="C48" s="15"/>
      <c r="D48" s="78"/>
      <c r="E48" s="78"/>
      <c r="F48" s="78"/>
      <c r="G48" s="79"/>
      <c r="H48" s="78"/>
      <c r="I48" s="78"/>
      <c r="J48" s="78"/>
    </row>
    <row r="49" spans="1:10" s="6" customFormat="1" ht="17.25" hidden="1" customHeight="1" x14ac:dyDescent="0.3">
      <c r="A49" s="14"/>
      <c r="B49" s="25"/>
      <c r="C49" s="15"/>
      <c r="D49" s="78"/>
      <c r="E49" s="78"/>
      <c r="F49" s="78"/>
      <c r="G49" s="79"/>
      <c r="H49" s="78"/>
      <c r="I49" s="78"/>
      <c r="J49" s="78"/>
    </row>
    <row r="50" spans="1:10" s="6" customFormat="1" ht="17.25" customHeight="1" x14ac:dyDescent="0.3">
      <c r="A50" s="14"/>
      <c r="B50" s="25" t="s">
        <v>31</v>
      </c>
      <c r="C50" s="15"/>
      <c r="D50" s="78">
        <v>1.5829999999999999E-5</v>
      </c>
      <c r="E50" s="78">
        <v>0</v>
      </c>
      <c r="F50" s="78">
        <v>-1.5829999999999999E-5</v>
      </c>
      <c r="G50" s="79"/>
      <c r="H50" s="78">
        <v>125.54412799879999</v>
      </c>
      <c r="I50" s="78">
        <v>125.544128</v>
      </c>
      <c r="J50" s="78">
        <v>1.2000072047158028E-9</v>
      </c>
    </row>
    <row r="51" spans="1:10" s="6" customFormat="1" ht="17.25" customHeight="1" x14ac:dyDescent="0.3">
      <c r="A51" s="14"/>
      <c r="B51" s="25" t="s">
        <v>32</v>
      </c>
      <c r="C51" s="15"/>
      <c r="D51" s="78">
        <v>0</v>
      </c>
      <c r="E51" s="78">
        <v>0</v>
      </c>
      <c r="F51" s="78">
        <v>0</v>
      </c>
      <c r="G51" s="79"/>
      <c r="H51" s="78">
        <v>11.583792000000001</v>
      </c>
      <c r="I51" s="78">
        <v>11.583792000000001</v>
      </c>
      <c r="J51" s="78">
        <v>0</v>
      </c>
    </row>
    <row r="52" spans="1:10" s="6" customFormat="1" ht="17.25" customHeight="1" x14ac:dyDescent="0.3">
      <c r="A52" s="14"/>
      <c r="B52" s="25" t="s">
        <v>33</v>
      </c>
      <c r="C52" s="15"/>
      <c r="D52" s="78">
        <v>0</v>
      </c>
      <c r="E52" s="78">
        <v>0</v>
      </c>
      <c r="F52" s="78">
        <v>0</v>
      </c>
      <c r="G52" s="79"/>
      <c r="H52" s="78">
        <v>7.5177639999999997</v>
      </c>
      <c r="I52" s="78">
        <v>7.5177639999999997</v>
      </c>
      <c r="J52" s="78">
        <v>0</v>
      </c>
    </row>
    <row r="53" spans="1:10" s="6" customFormat="1" ht="17.25" customHeight="1" x14ac:dyDescent="0.3">
      <c r="A53" s="14"/>
      <c r="B53" s="25" t="s">
        <v>34</v>
      </c>
      <c r="C53" s="15"/>
      <c r="D53" s="78">
        <v>0</v>
      </c>
      <c r="E53" s="78">
        <v>0</v>
      </c>
      <c r="F53" s="78">
        <v>0</v>
      </c>
      <c r="G53" s="79"/>
      <c r="H53" s="78">
        <v>7.3422520000000002</v>
      </c>
      <c r="I53" s="78">
        <v>7.3422520000000002</v>
      </c>
      <c r="J53" s="78">
        <v>0</v>
      </c>
    </row>
    <row r="54" spans="1:10" s="6" customFormat="1" ht="17.25" customHeight="1" x14ac:dyDescent="0.3">
      <c r="A54" s="14"/>
      <c r="B54" s="25" t="s">
        <v>35</v>
      </c>
      <c r="C54" s="15"/>
      <c r="D54" s="78">
        <v>0</v>
      </c>
      <c r="E54" s="78">
        <v>0</v>
      </c>
      <c r="F54" s="78">
        <v>0</v>
      </c>
      <c r="G54" s="79"/>
      <c r="H54" s="78">
        <v>0.380276</v>
      </c>
      <c r="I54" s="78">
        <v>0.380276</v>
      </c>
      <c r="J54" s="78">
        <v>0</v>
      </c>
    </row>
    <row r="55" spans="1:10" s="6" customFormat="1" ht="17.25" customHeight="1" x14ac:dyDescent="0.3">
      <c r="A55" s="14"/>
      <c r="B55" s="25" t="s">
        <v>36</v>
      </c>
      <c r="C55" s="15"/>
      <c r="D55" s="78">
        <v>0</v>
      </c>
      <c r="E55" s="78">
        <v>0</v>
      </c>
      <c r="F55" s="78">
        <v>0</v>
      </c>
      <c r="G55" s="79"/>
      <c r="H55" s="78">
        <v>0.380276</v>
      </c>
      <c r="I55" s="78">
        <v>0.380276</v>
      </c>
      <c r="J55" s="78">
        <v>0</v>
      </c>
    </row>
    <row r="56" spans="1:10" s="6" customFormat="1" ht="17.25" customHeight="1" x14ac:dyDescent="0.3">
      <c r="A56" s="14"/>
      <c r="B56" s="25" t="s">
        <v>37</v>
      </c>
      <c r="C56" s="15"/>
      <c r="D56" s="78">
        <v>0</v>
      </c>
      <c r="E56" s="78">
        <v>0</v>
      </c>
      <c r="F56" s="78">
        <v>0</v>
      </c>
      <c r="G56" s="79"/>
      <c r="H56" s="78">
        <v>0.14626</v>
      </c>
      <c r="I56" s="78">
        <v>0.14626</v>
      </c>
      <c r="J56" s="78">
        <v>0</v>
      </c>
    </row>
    <row r="57" spans="1:10" s="6" customFormat="1" ht="17.25" customHeight="1" x14ac:dyDescent="0.3">
      <c r="A57" s="14"/>
      <c r="B57" s="25" t="s">
        <v>38</v>
      </c>
      <c r="C57" s="15"/>
      <c r="D57" s="78">
        <v>0</v>
      </c>
      <c r="E57" s="78">
        <v>0</v>
      </c>
      <c r="F57" s="78">
        <v>0</v>
      </c>
      <c r="G57" s="79"/>
      <c r="H57" s="78">
        <v>2.9252E-2</v>
      </c>
      <c r="I57" s="78">
        <v>2.9252E-2</v>
      </c>
      <c r="J57" s="78">
        <v>0</v>
      </c>
    </row>
    <row r="58" spans="1:10" s="6" customFormat="1" ht="17.25" customHeight="1" x14ac:dyDescent="0.3">
      <c r="A58" s="14"/>
      <c r="B58" s="35" t="s">
        <v>39</v>
      </c>
      <c r="C58" s="15"/>
      <c r="D58" s="78">
        <v>15.254956691127431</v>
      </c>
      <c r="E58" s="78">
        <v>14.317367000000001</v>
      </c>
      <c r="F58" s="78">
        <v>-0.93758969112742996</v>
      </c>
      <c r="G58" s="79"/>
      <c r="H58" s="78">
        <v>161.32434545563714</v>
      </c>
      <c r="I58" s="78">
        <v>156.63639699999999</v>
      </c>
      <c r="J58" s="78">
        <v>-4.6879484556371551</v>
      </c>
    </row>
    <row r="59" spans="1:10" s="6" customFormat="1" ht="17.25" customHeight="1" x14ac:dyDescent="0.3">
      <c r="A59" s="14"/>
      <c r="B59" s="27"/>
      <c r="C59" s="15"/>
      <c r="D59" s="84">
        <f>SUM(D44:D58)</f>
        <v>15.254972521127431</v>
      </c>
      <c r="E59" s="84">
        <f>SUM(E44:E58)</f>
        <v>14.317367000000001</v>
      </c>
      <c r="F59" s="84">
        <f t="shared" ref="F59:F69" si="5">E59-D59</f>
        <v>-0.93760552112743056</v>
      </c>
      <c r="G59" s="85"/>
      <c r="H59" s="84">
        <f>SUM(H44:H58)</f>
        <v>502.17234545443705</v>
      </c>
      <c r="I59" s="84">
        <f>SUM(I44:I58)</f>
        <v>497.48439699999989</v>
      </c>
      <c r="J59" s="84">
        <f t="shared" ref="J59:J69" si="6">I59-H59</f>
        <v>-4.6879484544371621</v>
      </c>
    </row>
    <row r="60" spans="1:10" s="6" customFormat="1" ht="17.25" customHeight="1" x14ac:dyDescent="0.3">
      <c r="A60" s="14"/>
      <c r="B60" s="27"/>
      <c r="C60" s="15"/>
      <c r="D60" s="86"/>
      <c r="E60" s="86"/>
      <c r="F60" s="86"/>
      <c r="G60" s="85"/>
      <c r="H60" s="86"/>
      <c r="I60" s="86"/>
      <c r="J60" s="86"/>
    </row>
    <row r="61" spans="1:10" s="6" customFormat="1" ht="17.25" customHeight="1" x14ac:dyDescent="0.3">
      <c r="A61" s="14"/>
      <c r="B61" s="32" t="s">
        <v>40</v>
      </c>
      <c r="C61" s="15"/>
      <c r="D61" s="87">
        <f>SUM(D59,D41,D26,D20)</f>
        <v>366.03449677089435</v>
      </c>
      <c r="E61" s="87">
        <f>SUM(E59,E41,E26,E20)</f>
        <v>367.71402524000001</v>
      </c>
      <c r="F61" s="87">
        <f t="shared" ref="F61" si="7">E61-D61</f>
        <v>1.6795284691056622</v>
      </c>
      <c r="G61" s="85"/>
      <c r="H61" s="87">
        <f>SUM(H59,H41,H26,H20)</f>
        <v>5947.1017132101551</v>
      </c>
      <c r="I61" s="87">
        <f>SUM(I59,I41,I26,I20)</f>
        <v>5947.4545102900001</v>
      </c>
      <c r="J61" s="87">
        <f t="shared" ref="J61" si="8">I61-H61</f>
        <v>0.35279707984500419</v>
      </c>
    </row>
    <row r="62" spans="1:10" s="6" customFormat="1" ht="17.25" customHeight="1" x14ac:dyDescent="0.3">
      <c r="A62" s="14"/>
      <c r="B62" s="27"/>
      <c r="C62" s="15"/>
      <c r="D62" s="24"/>
      <c r="E62" s="24"/>
      <c r="F62" s="26"/>
      <c r="G62" s="22"/>
      <c r="H62" s="24"/>
      <c r="I62" s="24"/>
      <c r="J62" s="26"/>
    </row>
    <row r="63" spans="1:10" s="6" customFormat="1" ht="17.25" customHeight="1" x14ac:dyDescent="0.3">
      <c r="A63" s="14"/>
      <c r="B63" s="23" t="s">
        <v>41</v>
      </c>
      <c r="C63" s="15"/>
      <c r="D63" s="24"/>
      <c r="E63" s="24"/>
      <c r="F63" s="26"/>
      <c r="G63" s="22"/>
      <c r="H63" s="24"/>
      <c r="I63" s="24"/>
      <c r="J63" s="26"/>
    </row>
    <row r="64" spans="1:10" s="6" customFormat="1" ht="17.25" customHeight="1" x14ac:dyDescent="0.3">
      <c r="A64" s="14"/>
      <c r="B64" s="35" t="s">
        <v>42</v>
      </c>
      <c r="C64" s="15"/>
      <c r="D64" s="78">
        <v>47.91123107865932</v>
      </c>
      <c r="E64" s="78">
        <v>39.682541060000005</v>
      </c>
      <c r="F64" s="78">
        <v>-8.2286900186593144</v>
      </c>
      <c r="G64" s="79"/>
      <c r="H64" s="78">
        <v>526.35523703195577</v>
      </c>
      <c r="I64" s="78">
        <v>532.75196196000002</v>
      </c>
      <c r="J64" s="78">
        <v>6.3967249280442502</v>
      </c>
    </row>
    <row r="65" spans="1:12" s="6" customFormat="1" ht="17.25" customHeight="1" x14ac:dyDescent="0.3">
      <c r="A65" s="14"/>
      <c r="B65" s="35" t="s">
        <v>43</v>
      </c>
      <c r="C65" s="15"/>
      <c r="D65" s="78">
        <v>4.9576016629255566</v>
      </c>
      <c r="E65" s="78">
        <v>2.9191401099999998</v>
      </c>
      <c r="F65" s="78">
        <v>-2.0384615529255568</v>
      </c>
      <c r="G65" s="79"/>
      <c r="H65" s="78">
        <v>47.888854487553346</v>
      </c>
      <c r="I65" s="78">
        <v>41.148642860000002</v>
      </c>
      <c r="J65" s="78">
        <v>-6.740211627553343</v>
      </c>
    </row>
    <row r="66" spans="1:12" s="6" customFormat="1" ht="17.25" customHeight="1" x14ac:dyDescent="0.3">
      <c r="A66" s="14"/>
      <c r="B66" s="35" t="s">
        <v>44</v>
      </c>
      <c r="C66" s="15"/>
      <c r="D66" s="78">
        <v>8.5147214248687924</v>
      </c>
      <c r="E66" s="78">
        <v>13.60114109</v>
      </c>
      <c r="F66" s="78">
        <v>5.0864196651312081</v>
      </c>
      <c r="G66" s="79"/>
      <c r="H66" s="78">
        <v>119.65419691827093</v>
      </c>
      <c r="I66" s="78">
        <v>118.59412853000001</v>
      </c>
      <c r="J66" s="78">
        <v>-1.0600683882709205</v>
      </c>
    </row>
    <row r="67" spans="1:12" s="6" customFormat="1" ht="17.25" customHeight="1" x14ac:dyDescent="0.3">
      <c r="A67" s="14"/>
      <c r="B67" s="27"/>
      <c r="C67" s="15"/>
      <c r="D67" s="84">
        <f>SUM(D64:D66)</f>
        <v>61.383554166453663</v>
      </c>
      <c r="E67" s="84">
        <f>SUM(E64:E66)</f>
        <v>56.202822260000005</v>
      </c>
      <c r="F67" s="84">
        <f t="shared" si="5"/>
        <v>-5.1807319064536586</v>
      </c>
      <c r="G67" s="85"/>
      <c r="H67" s="84">
        <f>SUM(H64:H66)</f>
        <v>693.89828843778002</v>
      </c>
      <c r="I67" s="84">
        <f>SUM(I64:I66)</f>
        <v>692.49473335000005</v>
      </c>
      <c r="J67" s="84">
        <f t="shared" si="6"/>
        <v>-1.4035550877799778</v>
      </c>
      <c r="K67" s="7">
        <f>SUM(D67:J67)</f>
        <v>1497.39511122</v>
      </c>
    </row>
    <row r="68" spans="1:12" s="6" customFormat="1" ht="17.25" customHeight="1" x14ac:dyDescent="0.3">
      <c r="A68" s="14"/>
      <c r="B68" s="27"/>
      <c r="C68" s="15"/>
      <c r="D68" s="86"/>
      <c r="E68" s="86"/>
      <c r="F68" s="86"/>
      <c r="G68" s="85"/>
      <c r="H68" s="86"/>
      <c r="I68" s="86"/>
      <c r="J68" s="86"/>
    </row>
    <row r="69" spans="1:12" s="6" customFormat="1" ht="17.25" customHeight="1" x14ac:dyDescent="0.3">
      <c r="A69" s="14"/>
      <c r="B69" s="32" t="s">
        <v>45</v>
      </c>
      <c r="C69" s="15"/>
      <c r="D69" s="87">
        <f>SUM(D67,D61)</f>
        <v>427.41805093734803</v>
      </c>
      <c r="E69" s="87">
        <f>SUM(E67,E61)</f>
        <v>423.91684750000002</v>
      </c>
      <c r="F69" s="87">
        <f t="shared" si="5"/>
        <v>-3.5012034373480105</v>
      </c>
      <c r="G69" s="85"/>
      <c r="H69" s="87">
        <f>SUM(H67,H61)</f>
        <v>6641.0000016479353</v>
      </c>
      <c r="I69" s="87">
        <f>SUM(I67,I61)</f>
        <v>6639.9492436400005</v>
      </c>
      <c r="J69" s="87">
        <f t="shared" si="6"/>
        <v>-1.0507580079347463</v>
      </c>
    </row>
    <row r="70" spans="1:12" s="6" customFormat="1" ht="17.25" customHeight="1" x14ac:dyDescent="0.3">
      <c r="A70" s="14"/>
      <c r="B70" s="27"/>
      <c r="C70" s="15"/>
      <c r="D70" s="24"/>
      <c r="E70" s="24"/>
      <c r="F70" s="26"/>
      <c r="G70" s="22"/>
      <c r="H70" s="24"/>
      <c r="I70" s="24"/>
      <c r="J70" s="26"/>
    </row>
    <row r="71" spans="1:12" s="6" customFormat="1" ht="17.25" customHeight="1" x14ac:dyDescent="0.3">
      <c r="A71" s="14"/>
      <c r="B71" s="23" t="s">
        <v>46</v>
      </c>
      <c r="C71" s="15"/>
      <c r="D71" s="24"/>
      <c r="E71" s="24"/>
      <c r="F71" s="26"/>
      <c r="G71" s="22"/>
      <c r="H71" s="24"/>
      <c r="I71" s="24"/>
      <c r="J71" s="26"/>
    </row>
    <row r="72" spans="1:12" s="6" customFormat="1" ht="17.25" customHeight="1" x14ac:dyDescent="0.3">
      <c r="A72" s="14"/>
      <c r="B72" s="35" t="s">
        <v>47</v>
      </c>
      <c r="C72" s="15"/>
      <c r="D72" s="78">
        <v>67.684208439000031</v>
      </c>
      <c r="E72" s="78">
        <v>71.799305330000038</v>
      </c>
      <c r="F72" s="78">
        <v>4.1150968910000074</v>
      </c>
      <c r="G72" s="79"/>
      <c r="H72" s="78">
        <v>704.47776791700016</v>
      </c>
      <c r="I72" s="78">
        <v>749.99420017400018</v>
      </c>
      <c r="J72" s="78">
        <v>45.516432257000019</v>
      </c>
    </row>
    <row r="73" spans="1:12" s="6" customFormat="1" ht="17.25" customHeight="1" x14ac:dyDescent="0.3">
      <c r="A73" s="14"/>
      <c r="B73" s="15"/>
      <c r="C73" s="15"/>
      <c r="D73" s="84">
        <f>SUM(D72)</f>
        <v>67.684208439000031</v>
      </c>
      <c r="E73" s="84">
        <f>SUM(E72)</f>
        <v>71.799305330000038</v>
      </c>
      <c r="F73" s="84">
        <f t="shared" ref="F73:F75" si="9">E73-D73</f>
        <v>4.1150968910000074</v>
      </c>
      <c r="G73" s="85"/>
      <c r="H73" s="84">
        <f>SUM(H72)</f>
        <v>704.47776791700016</v>
      </c>
      <c r="I73" s="84">
        <f>SUM(I72)</f>
        <v>749.99420017400018</v>
      </c>
      <c r="J73" s="84">
        <f t="shared" ref="J73" si="10">I73-H73</f>
        <v>45.516432257000019</v>
      </c>
    </row>
    <row r="74" spans="1:12" s="6" customFormat="1" ht="17.25" customHeight="1" x14ac:dyDescent="0.3">
      <c r="A74" s="14"/>
      <c r="B74" s="15"/>
      <c r="C74" s="15"/>
      <c r="D74" s="86"/>
      <c r="E74" s="86"/>
      <c r="F74" s="86"/>
      <c r="G74" s="85"/>
      <c r="H74" s="86"/>
      <c r="I74" s="86"/>
      <c r="J74" s="86"/>
    </row>
    <row r="75" spans="1:12" s="9" customFormat="1" ht="18" customHeight="1" x14ac:dyDescent="0.25">
      <c r="A75" s="33"/>
      <c r="B75" s="34" t="s">
        <v>48</v>
      </c>
      <c r="C75" s="34"/>
      <c r="D75" s="88">
        <f>SUM(D73,D69)</f>
        <v>495.10225937634806</v>
      </c>
      <c r="E75" s="88">
        <f>SUM(E73,E69)</f>
        <v>495.71615283000006</v>
      </c>
      <c r="F75" s="89">
        <f t="shared" si="9"/>
        <v>0.61389345365199688</v>
      </c>
      <c r="G75" s="90"/>
      <c r="H75" s="88">
        <f>SUM(H73,H69)</f>
        <v>7345.4777695649354</v>
      </c>
      <c r="I75" s="88">
        <f>SUM(I73,I69)</f>
        <v>7389.9434438140006</v>
      </c>
      <c r="J75" s="89">
        <f t="shared" ref="J75" si="11">I75-H75</f>
        <v>44.46567424906516</v>
      </c>
      <c r="K75" s="6"/>
      <c r="L75" s="6"/>
    </row>
    <row r="76" spans="1:12" ht="18.7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8" spans="1:12" x14ac:dyDescent="0.25">
      <c r="D78" s="2"/>
      <c r="E78" s="2"/>
      <c r="F78" s="3"/>
      <c r="G78" s="3"/>
      <c r="H78" s="2"/>
      <c r="I78" s="2"/>
      <c r="J78" s="3"/>
    </row>
    <row r="79" spans="1:12" x14ac:dyDescent="0.25">
      <c r="H79" s="2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6" tint="-0.249977111117893"/>
  </sheetPr>
  <dimension ref="A1:AE153"/>
  <sheetViews>
    <sheetView topLeftCell="A118" zoomScale="70" zoomScaleNormal="70" workbookViewId="0">
      <selection activeCell="G120" sqref="G120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31" s="64" customFormat="1" ht="28.5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31" s="5" customFormat="1" ht="22.5" customHeight="1" x14ac:dyDescent="0.4">
      <c r="A2" s="130" t="s">
        <v>64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75"/>
    </row>
    <row r="3" spans="1:31" s="65" customFormat="1" ht="22.5" customHeight="1" x14ac:dyDescent="0.4">
      <c r="A3" s="122" t="s">
        <v>57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31" s="66" customFormat="1" ht="22.5" customHeight="1" x14ac:dyDescent="0.35">
      <c r="A4" s="123" t="s">
        <v>68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</row>
    <row r="5" spans="1:31" s="67" customFormat="1" ht="20.25" customHeight="1" x14ac:dyDescent="0.35">
      <c r="A5" s="125" t="s">
        <v>5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</row>
    <row r="7" spans="1:31" ht="17.25" customHeight="1" x14ac:dyDescent="0.25"/>
    <row r="8" spans="1:31" s="71" customFormat="1" ht="22.5" customHeight="1" x14ac:dyDescent="0.25">
      <c r="A8" s="68"/>
      <c r="B8" s="69"/>
      <c r="C8" s="70"/>
      <c r="D8" s="135" t="s">
        <v>49</v>
      </c>
      <c r="E8" s="136"/>
      <c r="F8" s="136"/>
      <c r="G8" s="135" t="s">
        <v>50</v>
      </c>
      <c r="H8" s="136"/>
      <c r="I8" s="136"/>
      <c r="J8" s="135" t="s">
        <v>51</v>
      </c>
      <c r="K8" s="136"/>
      <c r="L8" s="136"/>
      <c r="M8" s="135" t="s">
        <v>52</v>
      </c>
      <c r="N8" s="136"/>
      <c r="O8" s="137"/>
      <c r="P8" s="135" t="s">
        <v>53</v>
      </c>
      <c r="Q8" s="136"/>
      <c r="R8" s="137"/>
      <c r="S8" s="135" t="s">
        <v>54</v>
      </c>
      <c r="T8" s="136"/>
      <c r="U8" s="137"/>
    </row>
    <row r="9" spans="1:31" s="1" customFormat="1" ht="18" customHeight="1" x14ac:dyDescent="0.3">
      <c r="A9" s="14"/>
      <c r="B9" s="15"/>
      <c r="C9" s="15"/>
      <c r="D9" s="38" t="s">
        <v>66</v>
      </c>
      <c r="E9" s="133" t="s">
        <v>63</v>
      </c>
      <c r="F9" s="131" t="s">
        <v>4</v>
      </c>
      <c r="G9" s="38" t="s">
        <v>66</v>
      </c>
      <c r="H9" s="133" t="s">
        <v>63</v>
      </c>
      <c r="I9" s="131" t="s">
        <v>4</v>
      </c>
      <c r="J9" s="38" t="s">
        <v>66</v>
      </c>
      <c r="K9" s="133" t="s">
        <v>63</v>
      </c>
      <c r="L9" s="131" t="s">
        <v>4</v>
      </c>
      <c r="M9" s="38" t="s">
        <v>66</v>
      </c>
      <c r="N9" s="133" t="s">
        <v>63</v>
      </c>
      <c r="O9" s="131" t="s">
        <v>4</v>
      </c>
      <c r="P9" s="38" t="s">
        <v>66</v>
      </c>
      <c r="Q9" s="133" t="s">
        <v>63</v>
      </c>
      <c r="R9" s="131" t="s">
        <v>4</v>
      </c>
      <c r="S9" s="38" t="s">
        <v>66</v>
      </c>
      <c r="T9" s="133" t="s">
        <v>63</v>
      </c>
      <c r="U9" s="131" t="s">
        <v>4</v>
      </c>
      <c r="X9" s="71"/>
      <c r="Y9" s="71"/>
      <c r="Z9" s="71"/>
      <c r="AA9" s="71"/>
      <c r="AB9" s="71"/>
      <c r="AC9" s="71"/>
      <c r="AD9" s="71"/>
    </row>
    <row r="10" spans="1:31" s="1" customFormat="1" ht="15.75" customHeight="1" x14ac:dyDescent="0.3">
      <c r="A10" s="14"/>
      <c r="B10" s="15"/>
      <c r="C10" s="15"/>
      <c r="D10" s="39" t="s">
        <v>67</v>
      </c>
      <c r="E10" s="134"/>
      <c r="F10" s="132"/>
      <c r="G10" s="40" t="s">
        <v>67</v>
      </c>
      <c r="H10" s="134"/>
      <c r="I10" s="132"/>
      <c r="J10" s="40" t="s">
        <v>67</v>
      </c>
      <c r="K10" s="134"/>
      <c r="L10" s="132"/>
      <c r="M10" s="40" t="s">
        <v>67</v>
      </c>
      <c r="N10" s="134"/>
      <c r="O10" s="132"/>
      <c r="P10" s="40" t="s">
        <v>67</v>
      </c>
      <c r="Q10" s="134"/>
      <c r="R10" s="132"/>
      <c r="S10" s="40" t="s">
        <v>67</v>
      </c>
      <c r="T10" s="134"/>
      <c r="U10" s="132"/>
      <c r="X10" s="71"/>
      <c r="Y10" s="71"/>
      <c r="Z10" s="71"/>
      <c r="AA10" s="71"/>
      <c r="AB10" s="71"/>
      <c r="AC10" s="71"/>
      <c r="AD10" s="71"/>
    </row>
    <row r="11" spans="1:31" s="1" customFormat="1" ht="15" customHeight="1" x14ac:dyDescent="0.3">
      <c r="A11" s="14"/>
      <c r="B11" s="15"/>
      <c r="C11" s="15"/>
      <c r="D11" s="10"/>
      <c r="E11" s="41"/>
      <c r="F11" s="42"/>
      <c r="G11" s="10"/>
      <c r="H11" s="41"/>
      <c r="I11" s="42"/>
      <c r="J11" s="10"/>
      <c r="K11" s="41"/>
      <c r="L11" s="42"/>
      <c r="M11" s="10"/>
      <c r="N11" s="41"/>
      <c r="O11" s="42"/>
      <c r="P11" s="10"/>
      <c r="Q11" s="41"/>
      <c r="R11" s="42"/>
      <c r="S11" s="10"/>
      <c r="T11" s="41"/>
      <c r="U11" s="42"/>
      <c r="X11" s="71"/>
      <c r="Y11" s="71"/>
      <c r="Z11" s="71"/>
      <c r="AA11" s="71"/>
      <c r="AB11" s="71"/>
      <c r="AC11" s="71"/>
      <c r="AD11" s="71"/>
    </row>
    <row r="12" spans="1:31" s="1" customFormat="1" ht="18" customHeight="1" x14ac:dyDescent="0.3">
      <c r="A12" s="14"/>
      <c r="B12" s="23" t="s">
        <v>1</v>
      </c>
      <c r="C12" s="15"/>
      <c r="D12" s="14"/>
      <c r="E12" s="43"/>
      <c r="F12" s="44"/>
      <c r="G12" s="14"/>
      <c r="H12" s="43"/>
      <c r="I12" s="44"/>
      <c r="J12" s="14"/>
      <c r="K12" s="43"/>
      <c r="L12" s="44"/>
      <c r="M12" s="14"/>
      <c r="N12" s="43"/>
      <c r="O12" s="44"/>
      <c r="P12" s="14"/>
      <c r="Q12" s="43"/>
      <c r="R12" s="44"/>
      <c r="S12" s="14"/>
      <c r="T12" s="43"/>
      <c r="U12" s="44"/>
      <c r="X12" s="71"/>
      <c r="Y12" s="71"/>
      <c r="Z12" s="71"/>
      <c r="AA12" s="71"/>
      <c r="AB12" s="71"/>
      <c r="AC12" s="71"/>
      <c r="AD12" s="71"/>
    </row>
    <row r="13" spans="1:31" s="1" customFormat="1" ht="18" customHeight="1" x14ac:dyDescent="0.3">
      <c r="A13" s="14"/>
      <c r="B13" s="35" t="s">
        <v>2</v>
      </c>
      <c r="C13" s="15"/>
      <c r="D13" s="92">
        <v>161.53322012096399</v>
      </c>
      <c r="E13" s="93">
        <v>161.03604081</v>
      </c>
      <c r="F13" s="94">
        <v>-0.49717931096398615</v>
      </c>
      <c r="G13" s="92">
        <v>77.264502683591104</v>
      </c>
      <c r="H13" s="93">
        <v>77.721512000000004</v>
      </c>
      <c r="I13" s="94">
        <v>0.45700931640890019</v>
      </c>
      <c r="J13" s="92">
        <v>0.55428181596833326</v>
      </c>
      <c r="K13" s="93">
        <v>0.61427118999999997</v>
      </c>
      <c r="L13" s="94">
        <v>5.9989374031666709E-2</v>
      </c>
      <c r="M13" s="92">
        <v>0</v>
      </c>
      <c r="N13" s="93">
        <v>0</v>
      </c>
      <c r="O13" s="94">
        <v>0</v>
      </c>
      <c r="P13" s="92">
        <v>0</v>
      </c>
      <c r="Q13" s="93">
        <v>0</v>
      </c>
      <c r="R13" s="94">
        <v>0</v>
      </c>
      <c r="S13" s="92">
        <f>SUM(P13,M13,J13,G13,D13)</f>
        <v>239.35200462052342</v>
      </c>
      <c r="T13" s="93">
        <f>SUM(Q13,N13,K13,H13,E13)</f>
        <v>239.371824</v>
      </c>
      <c r="U13" s="94">
        <f t="shared" ref="U13" si="0">T13-S13</f>
        <v>1.9819379476587073E-2</v>
      </c>
      <c r="X13" s="71"/>
      <c r="Y13" s="71"/>
      <c r="Z13" s="71"/>
      <c r="AA13" s="71"/>
      <c r="AB13" s="71"/>
      <c r="AC13" s="71"/>
      <c r="AD13" s="71"/>
    </row>
    <row r="14" spans="1:31" s="1" customFormat="1" ht="18" customHeight="1" x14ac:dyDescent="0.3">
      <c r="A14" s="14"/>
      <c r="B14" s="35" t="s">
        <v>3</v>
      </c>
      <c r="C14" s="15"/>
      <c r="D14" s="92">
        <v>40.403164307994743</v>
      </c>
      <c r="E14" s="93">
        <v>43.774999999999999</v>
      </c>
      <c r="F14" s="94">
        <v>3.3718356920052557</v>
      </c>
      <c r="G14" s="92">
        <v>7.1299701720000002</v>
      </c>
      <c r="H14" s="93">
        <v>7.7249999999999996</v>
      </c>
      <c r="I14" s="94">
        <v>0.59502982799999948</v>
      </c>
      <c r="J14" s="92">
        <v>0</v>
      </c>
      <c r="K14" s="93">
        <v>0</v>
      </c>
      <c r="L14" s="94">
        <v>0</v>
      </c>
      <c r="M14" s="92">
        <v>0</v>
      </c>
      <c r="N14" s="93">
        <v>0</v>
      </c>
      <c r="O14" s="94">
        <v>0</v>
      </c>
      <c r="P14" s="92">
        <v>0</v>
      </c>
      <c r="Q14" s="93">
        <v>0</v>
      </c>
      <c r="R14" s="94">
        <v>0</v>
      </c>
      <c r="S14" s="92">
        <f t="shared" ref="S14:S19" si="1">SUM(P14,M14,J14,G14,D14)</f>
        <v>47.533134479994743</v>
      </c>
      <c r="T14" s="93">
        <f t="shared" ref="T14:T19" si="2">SUM(Q14,N14,K14,H14,E14)</f>
        <v>51.5</v>
      </c>
      <c r="U14" s="94">
        <f t="shared" ref="U14:U19" si="3">T14-S14</f>
        <v>3.9668655200052569</v>
      </c>
      <c r="V14" s="46"/>
      <c r="W14" s="46"/>
      <c r="X14" s="71"/>
      <c r="Y14" s="71"/>
      <c r="Z14" s="71"/>
      <c r="AA14" s="71"/>
      <c r="AB14" s="71"/>
      <c r="AC14" s="71"/>
      <c r="AD14" s="71"/>
      <c r="AE14" s="46"/>
    </row>
    <row r="15" spans="1:31" s="1" customFormat="1" ht="18" customHeight="1" x14ac:dyDescent="0.3">
      <c r="A15" s="14"/>
      <c r="B15" s="35" t="s">
        <v>58</v>
      </c>
      <c r="C15" s="15"/>
      <c r="D15" s="92">
        <v>0</v>
      </c>
      <c r="E15" s="93">
        <v>0</v>
      </c>
      <c r="F15" s="94">
        <v>0</v>
      </c>
      <c r="G15" s="92">
        <v>0</v>
      </c>
      <c r="H15" s="93">
        <v>0</v>
      </c>
      <c r="I15" s="94">
        <v>0</v>
      </c>
      <c r="J15" s="92">
        <v>0</v>
      </c>
      <c r="K15" s="93">
        <v>0</v>
      </c>
      <c r="L15" s="94">
        <v>0</v>
      </c>
      <c r="M15" s="92">
        <v>0</v>
      </c>
      <c r="N15" s="93">
        <v>0</v>
      </c>
      <c r="O15" s="94">
        <v>0</v>
      </c>
      <c r="P15" s="92">
        <v>25.779027309777774</v>
      </c>
      <c r="Q15" s="93">
        <v>30.060515129999999</v>
      </c>
      <c r="R15" s="94">
        <v>4.2814878202222246</v>
      </c>
      <c r="S15" s="92">
        <f t="shared" si="1"/>
        <v>25.779027309777774</v>
      </c>
      <c r="T15" s="93">
        <f t="shared" si="2"/>
        <v>30.060515129999999</v>
      </c>
      <c r="U15" s="94">
        <f t="shared" si="3"/>
        <v>4.2814878202222246</v>
      </c>
      <c r="V15" s="46"/>
      <c r="W15" s="46"/>
      <c r="X15" s="71"/>
      <c r="Y15" s="71"/>
      <c r="Z15" s="71"/>
      <c r="AA15" s="71"/>
      <c r="AB15" s="71"/>
      <c r="AC15" s="71"/>
      <c r="AD15" s="71"/>
      <c r="AE15" s="46"/>
    </row>
    <row r="16" spans="1:31" s="1" customFormat="1" ht="18" customHeight="1" x14ac:dyDescent="0.3">
      <c r="A16" s="14"/>
      <c r="B16" s="35" t="s">
        <v>59</v>
      </c>
      <c r="C16" s="15"/>
      <c r="D16" s="92">
        <v>0</v>
      </c>
      <c r="E16" s="93">
        <v>0</v>
      </c>
      <c r="F16" s="94">
        <v>0</v>
      </c>
      <c r="G16" s="92">
        <v>0</v>
      </c>
      <c r="H16" s="93">
        <v>0</v>
      </c>
      <c r="I16" s="94">
        <v>0</v>
      </c>
      <c r="J16" s="92">
        <v>0</v>
      </c>
      <c r="K16" s="93">
        <v>0</v>
      </c>
      <c r="L16" s="94">
        <v>0</v>
      </c>
      <c r="M16" s="92">
        <v>0</v>
      </c>
      <c r="N16" s="93">
        <v>0</v>
      </c>
      <c r="O16" s="94">
        <v>0</v>
      </c>
      <c r="P16" s="92">
        <v>10.671950380555547</v>
      </c>
      <c r="Q16" s="93">
        <v>13.035651609999999</v>
      </c>
      <c r="R16" s="94">
        <v>2.3637012294444517</v>
      </c>
      <c r="S16" s="92">
        <f t="shared" si="1"/>
        <v>10.671950380555547</v>
      </c>
      <c r="T16" s="93">
        <f t="shared" si="2"/>
        <v>13.035651609999999</v>
      </c>
      <c r="U16" s="94">
        <f t="shared" si="3"/>
        <v>2.3637012294444517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s="1" customFormat="1" ht="18" customHeight="1" x14ac:dyDescent="0.3">
      <c r="A17" s="14"/>
      <c r="B17" s="35" t="s">
        <v>6</v>
      </c>
      <c r="C17" s="15"/>
      <c r="D17" s="92">
        <v>0</v>
      </c>
      <c r="E17" s="93">
        <v>0</v>
      </c>
      <c r="F17" s="94">
        <v>0</v>
      </c>
      <c r="G17" s="92">
        <v>0</v>
      </c>
      <c r="H17" s="93">
        <v>0</v>
      </c>
      <c r="I17" s="94">
        <v>0</v>
      </c>
      <c r="J17" s="92">
        <v>0</v>
      </c>
      <c r="K17" s="93">
        <v>0</v>
      </c>
      <c r="L17" s="94">
        <v>0</v>
      </c>
      <c r="M17" s="92">
        <v>0</v>
      </c>
      <c r="N17" s="93">
        <v>0</v>
      </c>
      <c r="O17" s="94">
        <v>0</v>
      </c>
      <c r="P17" s="92">
        <v>0</v>
      </c>
      <c r="Q17" s="93">
        <v>0</v>
      </c>
      <c r="R17" s="94">
        <v>0</v>
      </c>
      <c r="S17" s="92">
        <f t="shared" si="1"/>
        <v>0</v>
      </c>
      <c r="T17" s="93">
        <f t="shared" si="2"/>
        <v>0</v>
      </c>
      <c r="U17" s="94">
        <f t="shared" si="3"/>
        <v>0</v>
      </c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s="1" customFormat="1" ht="18" customHeight="1" x14ac:dyDescent="0.3">
      <c r="A18" s="14"/>
      <c r="B18" s="35" t="s">
        <v>7</v>
      </c>
      <c r="C18" s="15"/>
      <c r="D18" s="92">
        <v>50.960008170000002</v>
      </c>
      <c r="E18" s="93">
        <v>51.865455600000004</v>
      </c>
      <c r="F18" s="94">
        <v>0.90544743000000238</v>
      </c>
      <c r="G18" s="92">
        <v>0</v>
      </c>
      <c r="H18" s="93">
        <v>0</v>
      </c>
      <c r="I18" s="94">
        <v>0</v>
      </c>
      <c r="J18" s="92">
        <v>0</v>
      </c>
      <c r="K18" s="93">
        <v>0</v>
      </c>
      <c r="L18" s="94">
        <v>0</v>
      </c>
      <c r="M18" s="92">
        <v>0</v>
      </c>
      <c r="N18" s="93">
        <v>0</v>
      </c>
      <c r="O18" s="94">
        <v>0</v>
      </c>
      <c r="P18" s="92">
        <v>0</v>
      </c>
      <c r="Q18" s="93">
        <v>0</v>
      </c>
      <c r="R18" s="94">
        <v>0</v>
      </c>
      <c r="S18" s="92">
        <f t="shared" si="1"/>
        <v>50.960008170000002</v>
      </c>
      <c r="T18" s="93">
        <f t="shared" si="2"/>
        <v>51.865455600000004</v>
      </c>
      <c r="U18" s="94">
        <f t="shared" si="3"/>
        <v>0.90544743000000238</v>
      </c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s="1" customFormat="1" ht="18" customHeight="1" x14ac:dyDescent="0.3">
      <c r="A19" s="14"/>
      <c r="B19" s="35" t="s">
        <v>8</v>
      </c>
      <c r="C19" s="15"/>
      <c r="D19" s="92">
        <v>0</v>
      </c>
      <c r="E19" s="93">
        <v>0</v>
      </c>
      <c r="F19" s="94">
        <v>0</v>
      </c>
      <c r="G19" s="92">
        <v>0</v>
      </c>
      <c r="H19" s="93">
        <v>0</v>
      </c>
      <c r="I19" s="94">
        <v>0</v>
      </c>
      <c r="J19" s="92">
        <v>0</v>
      </c>
      <c r="K19" s="93">
        <v>0</v>
      </c>
      <c r="L19" s="94">
        <v>0</v>
      </c>
      <c r="M19" s="92">
        <v>0</v>
      </c>
      <c r="N19" s="93">
        <v>0</v>
      </c>
      <c r="O19" s="94">
        <v>0</v>
      </c>
      <c r="P19" s="92">
        <v>0</v>
      </c>
      <c r="Q19" s="93">
        <v>0</v>
      </c>
      <c r="R19" s="94">
        <v>0</v>
      </c>
      <c r="S19" s="92">
        <f t="shared" si="1"/>
        <v>0</v>
      </c>
      <c r="T19" s="93">
        <f t="shared" si="2"/>
        <v>0</v>
      </c>
      <c r="U19" s="94">
        <f t="shared" si="3"/>
        <v>0</v>
      </c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s="49" customFormat="1" ht="18" customHeight="1" x14ac:dyDescent="0.3">
      <c r="A20" s="47"/>
      <c r="B20" s="15"/>
      <c r="C20" s="48"/>
      <c r="D20" s="105">
        <f>SUM(D13:D19)</f>
        <v>252.89639259895873</v>
      </c>
      <c r="E20" s="106">
        <f>SUM(E13:E19)</f>
        <v>256.67649641000003</v>
      </c>
      <c r="F20" s="107">
        <f t="shared" ref="F20" si="4">E20-D20</f>
        <v>3.7801038110413003</v>
      </c>
      <c r="G20" s="105">
        <f>SUM(G13:G19)</f>
        <v>84.394472855591104</v>
      </c>
      <c r="H20" s="106">
        <f>SUM(H13:H19)</f>
        <v>85.446511999999998</v>
      </c>
      <c r="I20" s="107">
        <f t="shared" ref="I20" si="5">H20-G20</f>
        <v>1.0520391444088943</v>
      </c>
      <c r="J20" s="105">
        <f>SUM(J13:J19)</f>
        <v>0.55428181596833326</v>
      </c>
      <c r="K20" s="106">
        <f>SUM(K13:K19)</f>
        <v>0.61427118999999997</v>
      </c>
      <c r="L20" s="107">
        <f t="shared" ref="L20" si="6">K20-J20</f>
        <v>5.9989374031666709E-2</v>
      </c>
      <c r="M20" s="105">
        <f>SUM(M13:M19)</f>
        <v>0</v>
      </c>
      <c r="N20" s="106">
        <f>SUM(N13:N19)</f>
        <v>0</v>
      </c>
      <c r="O20" s="107">
        <f t="shared" ref="O20" si="7">N20-M20</f>
        <v>0</v>
      </c>
      <c r="P20" s="105">
        <f>SUM(P13:P19)</f>
        <v>36.450977690333318</v>
      </c>
      <c r="Q20" s="106">
        <f>SUM(Q13:Q19)</f>
        <v>43.096166740000001</v>
      </c>
      <c r="R20" s="107">
        <f t="shared" ref="R20" si="8">Q20-P20</f>
        <v>6.6451890496666834</v>
      </c>
      <c r="S20" s="105">
        <f>SUM(S13:S19)</f>
        <v>374.29612496085144</v>
      </c>
      <c r="T20" s="106">
        <f>SUM(T13:T19)</f>
        <v>385.83344634000002</v>
      </c>
      <c r="U20" s="107">
        <f t="shared" ref="U20" si="9">T20-S20</f>
        <v>11.53732137914858</v>
      </c>
      <c r="V20" s="49">
        <f>SUM(D20:U20)</f>
        <v>1543.3337853600001</v>
      </c>
    </row>
    <row r="21" spans="1:31" s="49" customFormat="1" ht="15" customHeight="1" x14ac:dyDescent="0.3">
      <c r="A21" s="47"/>
      <c r="B21" s="15"/>
      <c r="C21" s="48"/>
      <c r="D21" s="47"/>
      <c r="E21" s="50"/>
      <c r="F21" s="51"/>
      <c r="G21" s="47"/>
      <c r="H21" s="50"/>
      <c r="I21" s="51"/>
      <c r="J21" s="47"/>
      <c r="K21" s="50"/>
      <c r="L21" s="51"/>
      <c r="M21" s="47"/>
      <c r="N21" s="50"/>
      <c r="O21" s="51"/>
      <c r="P21" s="47"/>
      <c r="Q21" s="50"/>
      <c r="R21" s="51"/>
      <c r="S21" s="47"/>
      <c r="T21" s="50"/>
      <c r="U21" s="51"/>
    </row>
    <row r="22" spans="1:31" s="49" customFormat="1" ht="18" customHeight="1" x14ac:dyDescent="0.3">
      <c r="A22" s="47"/>
      <c r="B22" s="23" t="s">
        <v>11</v>
      </c>
      <c r="C22" s="48"/>
      <c r="D22" s="47"/>
      <c r="E22" s="50"/>
      <c r="F22" s="51"/>
      <c r="G22" s="47"/>
      <c r="H22" s="50"/>
      <c r="I22" s="51"/>
      <c r="J22" s="47"/>
      <c r="K22" s="50"/>
      <c r="L22" s="51"/>
      <c r="M22" s="47"/>
      <c r="N22" s="50"/>
      <c r="O22" s="51"/>
      <c r="P22" s="47"/>
      <c r="Q22" s="50"/>
      <c r="R22" s="51"/>
      <c r="S22" s="47"/>
      <c r="T22" s="50"/>
      <c r="U22" s="51"/>
    </row>
    <row r="23" spans="1:31" s="49" customFormat="1" ht="18" customHeight="1" x14ac:dyDescent="0.3">
      <c r="A23" s="47"/>
      <c r="B23" s="35" t="s">
        <v>12</v>
      </c>
      <c r="C23" s="48"/>
      <c r="D23" s="92">
        <v>102.7808828</v>
      </c>
      <c r="E23" s="93">
        <v>91.780026459999988</v>
      </c>
      <c r="F23" s="94">
        <v>-11.000856340000013</v>
      </c>
      <c r="G23" s="92">
        <v>44.04894977</v>
      </c>
      <c r="H23" s="93">
        <v>39.334297060000004</v>
      </c>
      <c r="I23" s="94">
        <v>-4.7146527099999957</v>
      </c>
      <c r="J23" s="92">
        <v>0</v>
      </c>
      <c r="K23" s="93">
        <v>0</v>
      </c>
      <c r="L23" s="94">
        <v>0</v>
      </c>
      <c r="M23" s="92">
        <v>0</v>
      </c>
      <c r="N23" s="93">
        <v>0</v>
      </c>
      <c r="O23" s="94">
        <v>0</v>
      </c>
      <c r="P23" s="92">
        <v>0</v>
      </c>
      <c r="Q23" s="93">
        <v>0</v>
      </c>
      <c r="R23" s="94">
        <v>0</v>
      </c>
      <c r="S23" s="92">
        <f t="shared" ref="S23:S25" si="10">SUM(P23,M23,J23,G23,D23)</f>
        <v>146.82983257000001</v>
      </c>
      <c r="T23" s="93">
        <f t="shared" ref="T23:T25" si="11">SUM(Q23,N23,K23,H23,E23)</f>
        <v>131.11432352</v>
      </c>
      <c r="U23" s="94">
        <f t="shared" ref="U23:U25" si="12">T23-S23</f>
        <v>-15.715509050000009</v>
      </c>
    </row>
    <row r="24" spans="1:31" s="49" customFormat="1" ht="18" customHeight="1" x14ac:dyDescent="0.3">
      <c r="A24" s="47"/>
      <c r="B24" s="35" t="s">
        <v>13</v>
      </c>
      <c r="C24" s="48"/>
      <c r="D24" s="92">
        <v>34.195</v>
      </c>
      <c r="E24" s="93">
        <v>34.195</v>
      </c>
      <c r="F24" s="94">
        <v>0</v>
      </c>
      <c r="G24" s="92">
        <v>14.654999999999999</v>
      </c>
      <c r="H24" s="93">
        <v>14.654999999999999</v>
      </c>
      <c r="I24" s="94">
        <v>0</v>
      </c>
      <c r="J24" s="92">
        <v>0</v>
      </c>
      <c r="K24" s="93">
        <v>0</v>
      </c>
      <c r="L24" s="94">
        <v>0</v>
      </c>
      <c r="M24" s="92">
        <v>0</v>
      </c>
      <c r="N24" s="93">
        <v>0</v>
      </c>
      <c r="O24" s="94">
        <v>0</v>
      </c>
      <c r="P24" s="92">
        <v>0</v>
      </c>
      <c r="Q24" s="93">
        <v>0</v>
      </c>
      <c r="R24" s="94">
        <v>0</v>
      </c>
      <c r="S24" s="92">
        <f t="shared" si="10"/>
        <v>48.85</v>
      </c>
      <c r="T24" s="93">
        <f t="shared" si="11"/>
        <v>48.85</v>
      </c>
      <c r="U24" s="94">
        <f t="shared" si="12"/>
        <v>0</v>
      </c>
    </row>
    <row r="25" spans="1:31" s="49" customFormat="1" ht="18" customHeight="1" x14ac:dyDescent="0.3">
      <c r="A25" s="47"/>
      <c r="B25" s="35" t="s">
        <v>14</v>
      </c>
      <c r="C25" s="48"/>
      <c r="D25" s="92">
        <v>0</v>
      </c>
      <c r="E25" s="93">
        <v>0</v>
      </c>
      <c r="F25" s="94">
        <v>0</v>
      </c>
      <c r="G25" s="92">
        <v>0</v>
      </c>
      <c r="H25" s="93">
        <v>0</v>
      </c>
      <c r="I25" s="94">
        <v>0</v>
      </c>
      <c r="J25" s="92">
        <v>0</v>
      </c>
      <c r="K25" s="93">
        <v>0</v>
      </c>
      <c r="L25" s="94">
        <v>0</v>
      </c>
      <c r="M25" s="92">
        <v>0</v>
      </c>
      <c r="N25" s="93">
        <v>0</v>
      </c>
      <c r="O25" s="94">
        <v>0</v>
      </c>
      <c r="P25" s="92">
        <v>0</v>
      </c>
      <c r="Q25" s="93">
        <v>0</v>
      </c>
      <c r="R25" s="94">
        <v>0</v>
      </c>
      <c r="S25" s="92">
        <f t="shared" si="10"/>
        <v>0</v>
      </c>
      <c r="T25" s="93">
        <f t="shared" si="11"/>
        <v>0</v>
      </c>
      <c r="U25" s="94">
        <f t="shared" si="12"/>
        <v>0</v>
      </c>
    </row>
    <row r="26" spans="1:31" s="49" customFormat="1" ht="18" customHeight="1" x14ac:dyDescent="0.3">
      <c r="A26" s="47"/>
      <c r="B26" s="15"/>
      <c r="C26" s="48"/>
      <c r="D26" s="105">
        <f>SUM(D23:D25)</f>
        <v>136.97588279999999</v>
      </c>
      <c r="E26" s="106">
        <f>SUM(E23:E25)</f>
        <v>125.97502645999998</v>
      </c>
      <c r="F26" s="107">
        <f t="shared" ref="F26" si="13">E26-D26</f>
        <v>-11.000856340000013</v>
      </c>
      <c r="G26" s="105">
        <f>SUM(G23:G25)</f>
        <v>58.703949770000001</v>
      </c>
      <c r="H26" s="106">
        <f>SUM(H23:H25)</f>
        <v>53.989297060000006</v>
      </c>
      <c r="I26" s="107">
        <f t="shared" ref="I26" si="14">H26-G26</f>
        <v>-4.7146527099999957</v>
      </c>
      <c r="J26" s="105">
        <f>SUM(J23:J25)</f>
        <v>0</v>
      </c>
      <c r="K26" s="106">
        <f>SUM(K23:K25)</f>
        <v>0</v>
      </c>
      <c r="L26" s="107">
        <f t="shared" ref="L26" si="15">K26-J26</f>
        <v>0</v>
      </c>
      <c r="M26" s="105">
        <f>SUM(M23:M25)</f>
        <v>0</v>
      </c>
      <c r="N26" s="106">
        <f>SUM(N23:N25)</f>
        <v>0</v>
      </c>
      <c r="O26" s="107">
        <f t="shared" ref="O26" si="16">N26-M26</f>
        <v>0</v>
      </c>
      <c r="P26" s="105">
        <f>SUM(P23:P25)</f>
        <v>0</v>
      </c>
      <c r="Q26" s="106">
        <f>SUM(Q23:Q25)</f>
        <v>0</v>
      </c>
      <c r="R26" s="107">
        <f t="shared" ref="R26" si="17">Q26-P26</f>
        <v>0</v>
      </c>
      <c r="S26" s="105">
        <f>SUM(S23:S25)</f>
        <v>195.67983257</v>
      </c>
      <c r="T26" s="106">
        <f>SUM(T23:T25)</f>
        <v>179.96432351999999</v>
      </c>
      <c r="U26" s="107">
        <f t="shared" ref="U26" si="18">T26-S26</f>
        <v>-15.715509050000009</v>
      </c>
      <c r="V26" s="49">
        <f>SUM(D26:U26)</f>
        <v>719.85729407999997</v>
      </c>
    </row>
    <row r="27" spans="1:31" s="49" customFormat="1" ht="15" customHeight="1" x14ac:dyDescent="0.3">
      <c r="A27" s="47"/>
      <c r="B27" s="15"/>
      <c r="C27" s="48"/>
      <c r="D27" s="52"/>
      <c r="E27" s="53"/>
      <c r="F27" s="45"/>
      <c r="G27" s="52"/>
      <c r="H27" s="53"/>
      <c r="I27" s="45"/>
      <c r="J27" s="52"/>
      <c r="K27" s="53"/>
      <c r="L27" s="45"/>
      <c r="M27" s="52"/>
      <c r="N27" s="53"/>
      <c r="O27" s="45"/>
      <c r="P27" s="52"/>
      <c r="Q27" s="53"/>
      <c r="R27" s="45"/>
      <c r="S27" s="52"/>
      <c r="T27" s="53"/>
      <c r="U27" s="45"/>
    </row>
    <row r="28" spans="1:31" s="49" customFormat="1" ht="18" customHeight="1" x14ac:dyDescent="0.3">
      <c r="A28" s="47"/>
      <c r="B28" s="23" t="s">
        <v>15</v>
      </c>
      <c r="C28" s="48"/>
      <c r="D28" s="52"/>
      <c r="E28" s="53"/>
      <c r="F28" s="45"/>
      <c r="G28" s="52"/>
      <c r="H28" s="53"/>
      <c r="I28" s="45"/>
      <c r="J28" s="52"/>
      <c r="K28" s="53"/>
      <c r="L28" s="45"/>
      <c r="M28" s="52"/>
      <c r="N28" s="53"/>
      <c r="O28" s="45"/>
      <c r="P28" s="52"/>
      <c r="Q28" s="53"/>
      <c r="R28" s="45"/>
      <c r="S28" s="52"/>
      <c r="T28" s="53"/>
      <c r="U28" s="45"/>
    </row>
    <row r="29" spans="1:31" s="49" customFormat="1" ht="18" customHeight="1" x14ac:dyDescent="0.3">
      <c r="A29" s="47"/>
      <c r="B29" s="36" t="s">
        <v>18</v>
      </c>
      <c r="C29" s="48"/>
      <c r="D29" s="47"/>
      <c r="E29" s="50"/>
      <c r="F29" s="51"/>
      <c r="G29" s="47"/>
      <c r="H29" s="50"/>
      <c r="I29" s="51"/>
      <c r="J29" s="47"/>
      <c r="K29" s="50"/>
      <c r="L29" s="51"/>
      <c r="M29" s="47"/>
      <c r="N29" s="50"/>
      <c r="O29" s="51"/>
      <c r="P29" s="47"/>
      <c r="Q29" s="50"/>
      <c r="R29" s="51"/>
      <c r="S29" s="47"/>
      <c r="T29" s="50"/>
      <c r="U29" s="51"/>
    </row>
    <row r="30" spans="1:31" s="49" customFormat="1" ht="18" customHeight="1" x14ac:dyDescent="0.3">
      <c r="A30" s="47"/>
      <c r="B30" s="25" t="s">
        <v>16</v>
      </c>
      <c r="C30" s="48"/>
      <c r="D30" s="95">
        <v>37.711670579999996</v>
      </c>
      <c r="E30" s="96">
        <v>36.572130770000001</v>
      </c>
      <c r="F30" s="94">
        <v>-1.1395398099999952</v>
      </c>
      <c r="G30" s="95">
        <v>0</v>
      </c>
      <c r="H30" s="96">
        <v>0</v>
      </c>
      <c r="I30" s="94">
        <v>0</v>
      </c>
      <c r="J30" s="95">
        <v>0</v>
      </c>
      <c r="K30" s="96">
        <v>0</v>
      </c>
      <c r="L30" s="94">
        <v>0</v>
      </c>
      <c r="M30" s="95">
        <v>0</v>
      </c>
      <c r="N30" s="96">
        <v>0</v>
      </c>
      <c r="O30" s="94">
        <v>0</v>
      </c>
      <c r="P30" s="95">
        <v>0</v>
      </c>
      <c r="Q30" s="96">
        <v>0</v>
      </c>
      <c r="R30" s="94">
        <v>0</v>
      </c>
      <c r="S30" s="95">
        <f>SUM(S31:S35)</f>
        <v>37.711670579999996</v>
      </c>
      <c r="T30" s="96">
        <f>SUM(T31:T35)</f>
        <v>36.572130770000001</v>
      </c>
      <c r="U30" s="94">
        <f t="shared" ref="U30:U35" si="19">T30-S30</f>
        <v>-1.1395398099999952</v>
      </c>
    </row>
    <row r="31" spans="1:31" s="57" customFormat="1" ht="18" customHeight="1" x14ac:dyDescent="0.3">
      <c r="A31" s="55"/>
      <c r="B31" s="37" t="s">
        <v>19</v>
      </c>
      <c r="C31" s="56"/>
      <c r="D31" s="97">
        <v>37.711670579999996</v>
      </c>
      <c r="E31" s="98">
        <v>36.572130770000001</v>
      </c>
      <c r="F31" s="99">
        <v>-1.1395398099999952</v>
      </c>
      <c r="G31" s="97">
        <v>0</v>
      </c>
      <c r="H31" s="98">
        <v>0</v>
      </c>
      <c r="I31" s="99">
        <v>0</v>
      </c>
      <c r="J31" s="97">
        <v>0</v>
      </c>
      <c r="K31" s="98">
        <v>0</v>
      </c>
      <c r="L31" s="99">
        <v>0</v>
      </c>
      <c r="M31" s="97">
        <v>0</v>
      </c>
      <c r="N31" s="98">
        <v>0</v>
      </c>
      <c r="O31" s="99">
        <v>0</v>
      </c>
      <c r="P31" s="97">
        <v>0</v>
      </c>
      <c r="Q31" s="98">
        <v>0</v>
      </c>
      <c r="R31" s="99">
        <v>0</v>
      </c>
      <c r="S31" s="97">
        <f t="shared" ref="S31:S35" si="20">SUM(P31,M31,J31,G31,D31)</f>
        <v>37.711670579999996</v>
      </c>
      <c r="T31" s="98">
        <f t="shared" ref="T31:T35" si="21">SUM(Q31,N31,K31,H31,E31)</f>
        <v>36.572130770000001</v>
      </c>
      <c r="U31" s="99">
        <f t="shared" si="19"/>
        <v>-1.1395398099999952</v>
      </c>
    </row>
    <row r="32" spans="1:31" s="57" customFormat="1" ht="18" customHeight="1" x14ac:dyDescent="0.3">
      <c r="A32" s="55"/>
      <c r="B32" s="37" t="s">
        <v>20</v>
      </c>
      <c r="C32" s="56"/>
      <c r="D32" s="97">
        <v>0</v>
      </c>
      <c r="E32" s="98">
        <v>0</v>
      </c>
      <c r="F32" s="99">
        <v>0</v>
      </c>
      <c r="G32" s="97">
        <v>0</v>
      </c>
      <c r="H32" s="98">
        <v>0</v>
      </c>
      <c r="I32" s="99">
        <v>0</v>
      </c>
      <c r="J32" s="97">
        <v>0</v>
      </c>
      <c r="K32" s="98">
        <v>0</v>
      </c>
      <c r="L32" s="99">
        <v>0</v>
      </c>
      <c r="M32" s="97">
        <v>0</v>
      </c>
      <c r="N32" s="98">
        <v>0</v>
      </c>
      <c r="O32" s="99">
        <v>0</v>
      </c>
      <c r="P32" s="97">
        <v>0</v>
      </c>
      <c r="Q32" s="98">
        <v>0</v>
      </c>
      <c r="R32" s="99">
        <v>0</v>
      </c>
      <c r="S32" s="97">
        <f t="shared" si="20"/>
        <v>0</v>
      </c>
      <c r="T32" s="98">
        <f t="shared" si="21"/>
        <v>0</v>
      </c>
      <c r="U32" s="99">
        <f t="shared" si="19"/>
        <v>0</v>
      </c>
    </row>
    <row r="33" spans="1:21" s="57" customFormat="1" ht="18" customHeight="1" x14ac:dyDescent="0.3">
      <c r="A33" s="55"/>
      <c r="B33" s="37" t="s">
        <v>21</v>
      </c>
      <c r="C33" s="56"/>
      <c r="D33" s="97">
        <v>0</v>
      </c>
      <c r="E33" s="98">
        <v>0</v>
      </c>
      <c r="F33" s="99">
        <v>0</v>
      </c>
      <c r="G33" s="97">
        <v>0</v>
      </c>
      <c r="H33" s="98">
        <v>0</v>
      </c>
      <c r="I33" s="99">
        <v>0</v>
      </c>
      <c r="J33" s="97">
        <v>0</v>
      </c>
      <c r="K33" s="98">
        <v>0</v>
      </c>
      <c r="L33" s="99">
        <v>0</v>
      </c>
      <c r="M33" s="97">
        <v>0</v>
      </c>
      <c r="N33" s="98">
        <v>0</v>
      </c>
      <c r="O33" s="99">
        <v>0</v>
      </c>
      <c r="P33" s="97">
        <v>0</v>
      </c>
      <c r="Q33" s="98">
        <v>0</v>
      </c>
      <c r="R33" s="99">
        <v>0</v>
      </c>
      <c r="S33" s="97">
        <f t="shared" si="20"/>
        <v>0</v>
      </c>
      <c r="T33" s="98">
        <f t="shared" si="21"/>
        <v>0</v>
      </c>
      <c r="U33" s="99">
        <f t="shared" si="19"/>
        <v>0</v>
      </c>
    </row>
    <row r="34" spans="1:21" s="57" customFormat="1" ht="18" customHeight="1" x14ac:dyDescent="0.3">
      <c r="A34" s="55"/>
      <c r="B34" s="37" t="s">
        <v>22</v>
      </c>
      <c r="C34" s="56"/>
      <c r="D34" s="97">
        <v>0</v>
      </c>
      <c r="E34" s="98">
        <v>0</v>
      </c>
      <c r="F34" s="99">
        <v>0</v>
      </c>
      <c r="G34" s="97">
        <v>0</v>
      </c>
      <c r="H34" s="98">
        <v>0</v>
      </c>
      <c r="I34" s="99">
        <v>0</v>
      </c>
      <c r="J34" s="97">
        <v>0</v>
      </c>
      <c r="K34" s="98">
        <v>0</v>
      </c>
      <c r="L34" s="99">
        <v>0</v>
      </c>
      <c r="M34" s="97">
        <v>0</v>
      </c>
      <c r="N34" s="98">
        <v>0</v>
      </c>
      <c r="O34" s="99">
        <v>0</v>
      </c>
      <c r="P34" s="97">
        <v>0</v>
      </c>
      <c r="Q34" s="98">
        <v>0</v>
      </c>
      <c r="R34" s="99">
        <v>0</v>
      </c>
      <c r="S34" s="97">
        <f t="shared" si="20"/>
        <v>0</v>
      </c>
      <c r="T34" s="98">
        <f t="shared" si="21"/>
        <v>0</v>
      </c>
      <c r="U34" s="99">
        <f t="shared" si="19"/>
        <v>0</v>
      </c>
    </row>
    <row r="35" spans="1:21" s="57" customFormat="1" ht="18" customHeight="1" x14ac:dyDescent="0.3">
      <c r="A35" s="55"/>
      <c r="B35" s="37" t="s">
        <v>23</v>
      </c>
      <c r="C35" s="56"/>
      <c r="D35" s="97">
        <v>0</v>
      </c>
      <c r="E35" s="98">
        <v>0</v>
      </c>
      <c r="F35" s="99">
        <v>0</v>
      </c>
      <c r="G35" s="97">
        <v>0</v>
      </c>
      <c r="H35" s="98">
        <v>0</v>
      </c>
      <c r="I35" s="99">
        <v>0</v>
      </c>
      <c r="J35" s="97">
        <v>0</v>
      </c>
      <c r="K35" s="98">
        <v>0</v>
      </c>
      <c r="L35" s="99">
        <v>0</v>
      </c>
      <c r="M35" s="97">
        <v>0</v>
      </c>
      <c r="N35" s="98">
        <v>0</v>
      </c>
      <c r="O35" s="99">
        <v>0</v>
      </c>
      <c r="P35" s="97">
        <v>0</v>
      </c>
      <c r="Q35" s="98">
        <v>0</v>
      </c>
      <c r="R35" s="99">
        <v>0</v>
      </c>
      <c r="S35" s="97">
        <f t="shared" si="20"/>
        <v>0</v>
      </c>
      <c r="T35" s="98">
        <f t="shared" si="21"/>
        <v>0</v>
      </c>
      <c r="U35" s="99">
        <f t="shared" si="19"/>
        <v>0</v>
      </c>
    </row>
    <row r="36" spans="1:21" s="49" customFormat="1" ht="18" customHeight="1" x14ac:dyDescent="0.3">
      <c r="A36" s="47"/>
      <c r="B36" s="36" t="s">
        <v>60</v>
      </c>
      <c r="C36" s="48"/>
      <c r="D36" s="95"/>
      <c r="E36" s="96"/>
      <c r="F36" s="94"/>
      <c r="G36" s="95"/>
      <c r="H36" s="96"/>
      <c r="I36" s="94"/>
      <c r="J36" s="95"/>
      <c r="K36" s="96"/>
      <c r="L36" s="94"/>
      <c r="M36" s="95"/>
      <c r="N36" s="96"/>
      <c r="O36" s="94"/>
      <c r="P36" s="95"/>
      <c r="Q36" s="96"/>
      <c r="R36" s="94"/>
      <c r="S36" s="95"/>
      <c r="T36" s="96"/>
      <c r="U36" s="94"/>
    </row>
    <row r="37" spans="1:21" s="49" customFormat="1" ht="18" customHeight="1" x14ac:dyDescent="0.3">
      <c r="A37" s="47"/>
      <c r="B37" s="25" t="s">
        <v>17</v>
      </c>
      <c r="C37" s="48"/>
      <c r="D37" s="92">
        <v>0</v>
      </c>
      <c r="E37" s="93">
        <v>0</v>
      </c>
      <c r="F37" s="94">
        <v>0</v>
      </c>
      <c r="G37" s="92">
        <v>0</v>
      </c>
      <c r="H37" s="93">
        <v>0</v>
      </c>
      <c r="I37" s="94">
        <v>0</v>
      </c>
      <c r="J37" s="92">
        <v>0</v>
      </c>
      <c r="K37" s="93">
        <v>0</v>
      </c>
      <c r="L37" s="94">
        <v>0</v>
      </c>
      <c r="M37" s="92">
        <v>0</v>
      </c>
      <c r="N37" s="93">
        <v>0</v>
      </c>
      <c r="O37" s="94">
        <v>0</v>
      </c>
      <c r="P37" s="92">
        <v>0</v>
      </c>
      <c r="Q37" s="93">
        <v>0</v>
      </c>
      <c r="R37" s="94">
        <v>0</v>
      </c>
      <c r="S37" s="92">
        <f t="shared" ref="S37:S40" si="22">SUM(P37,M37,J37,G37,D37)</f>
        <v>0</v>
      </c>
      <c r="T37" s="93">
        <f t="shared" ref="T37:T40" si="23">SUM(Q37,N37,K37,H37,E37)</f>
        <v>0</v>
      </c>
      <c r="U37" s="94">
        <f t="shared" ref="U37:U40" si="24">T37-S37</f>
        <v>0</v>
      </c>
    </row>
    <row r="38" spans="1:21" s="49" customFormat="1" ht="18" customHeight="1" x14ac:dyDescent="0.3">
      <c r="A38" s="47"/>
      <c r="B38" s="25" t="s">
        <v>25</v>
      </c>
      <c r="C38" s="48"/>
      <c r="D38" s="92">
        <v>27.337499999999999</v>
      </c>
      <c r="E38" s="93">
        <v>0</v>
      </c>
      <c r="F38" s="94">
        <v>-27.337499999999999</v>
      </c>
      <c r="G38" s="92">
        <v>0</v>
      </c>
      <c r="H38" s="93">
        <v>0</v>
      </c>
      <c r="I38" s="94">
        <v>0</v>
      </c>
      <c r="J38" s="92">
        <v>0</v>
      </c>
      <c r="K38" s="93">
        <v>0</v>
      </c>
      <c r="L38" s="94">
        <v>0</v>
      </c>
      <c r="M38" s="92">
        <v>0</v>
      </c>
      <c r="N38" s="93">
        <v>0</v>
      </c>
      <c r="O38" s="94">
        <v>0</v>
      </c>
      <c r="P38" s="92">
        <v>0</v>
      </c>
      <c r="Q38" s="93">
        <v>0</v>
      </c>
      <c r="R38" s="94">
        <v>0</v>
      </c>
      <c r="S38" s="92">
        <f t="shared" si="22"/>
        <v>27.337499999999999</v>
      </c>
      <c r="T38" s="93">
        <f t="shared" si="23"/>
        <v>0</v>
      </c>
      <c r="U38" s="94">
        <f t="shared" si="24"/>
        <v>-27.337499999999999</v>
      </c>
    </row>
    <row r="39" spans="1:21" s="49" customFormat="1" ht="18" customHeight="1" x14ac:dyDescent="0.3">
      <c r="A39" s="47"/>
      <c r="B39" s="25" t="s">
        <v>26</v>
      </c>
      <c r="C39" s="48"/>
      <c r="D39" s="92">
        <v>15.7407407</v>
      </c>
      <c r="E39" s="93">
        <v>14.16666667</v>
      </c>
      <c r="F39" s="94">
        <v>-1.5740740300000002</v>
      </c>
      <c r="G39" s="92">
        <v>0</v>
      </c>
      <c r="H39" s="93">
        <v>0</v>
      </c>
      <c r="I39" s="94">
        <v>0</v>
      </c>
      <c r="J39" s="92">
        <v>0</v>
      </c>
      <c r="K39" s="93">
        <v>0</v>
      </c>
      <c r="L39" s="94">
        <v>0</v>
      </c>
      <c r="M39" s="92">
        <v>0</v>
      </c>
      <c r="N39" s="93">
        <v>0</v>
      </c>
      <c r="O39" s="94">
        <v>0</v>
      </c>
      <c r="P39" s="92">
        <v>0</v>
      </c>
      <c r="Q39" s="93">
        <v>0</v>
      </c>
      <c r="R39" s="94">
        <v>0</v>
      </c>
      <c r="S39" s="92">
        <f t="shared" si="22"/>
        <v>15.7407407</v>
      </c>
      <c r="T39" s="93">
        <f t="shared" si="23"/>
        <v>14.16666667</v>
      </c>
      <c r="U39" s="94">
        <f t="shared" si="24"/>
        <v>-1.5740740300000002</v>
      </c>
    </row>
    <row r="40" spans="1:21" s="49" customFormat="1" ht="18" customHeight="1" x14ac:dyDescent="0.3">
      <c r="A40" s="47"/>
      <c r="B40" s="25" t="s">
        <v>27</v>
      </c>
      <c r="C40" s="48"/>
      <c r="D40" s="92">
        <v>0</v>
      </c>
      <c r="E40" s="93">
        <v>-14.16666667</v>
      </c>
      <c r="F40" s="94">
        <v>-14.16666667</v>
      </c>
      <c r="G40" s="92">
        <v>0</v>
      </c>
      <c r="H40" s="93">
        <v>0</v>
      </c>
      <c r="I40" s="94">
        <v>0</v>
      </c>
      <c r="J40" s="92">
        <v>0</v>
      </c>
      <c r="K40" s="93">
        <v>0</v>
      </c>
      <c r="L40" s="94">
        <v>0</v>
      </c>
      <c r="M40" s="92">
        <v>0</v>
      </c>
      <c r="N40" s="93">
        <v>0</v>
      </c>
      <c r="O40" s="94">
        <v>0</v>
      </c>
      <c r="P40" s="92">
        <v>0</v>
      </c>
      <c r="Q40" s="93">
        <v>0</v>
      </c>
      <c r="R40" s="94">
        <v>0</v>
      </c>
      <c r="S40" s="92">
        <f t="shared" si="22"/>
        <v>0</v>
      </c>
      <c r="T40" s="93">
        <f t="shared" si="23"/>
        <v>-14.16666667</v>
      </c>
      <c r="U40" s="94">
        <f t="shared" si="24"/>
        <v>-14.16666667</v>
      </c>
    </row>
    <row r="41" spans="1:21" s="49" customFormat="1" ht="18" customHeight="1" x14ac:dyDescent="0.3">
      <c r="A41" s="47"/>
      <c r="B41" s="25"/>
      <c r="C41" s="48"/>
      <c r="D41" s="105">
        <f>SUM(D30:D30,D37:D40)</f>
        <v>80.789911279999998</v>
      </c>
      <c r="E41" s="106">
        <f>SUM(E30:E30,E37:E40)</f>
        <v>36.572130770000001</v>
      </c>
      <c r="F41" s="107">
        <f t="shared" ref="F41" si="25">E41-D41</f>
        <v>-44.217780509999997</v>
      </c>
      <c r="G41" s="105">
        <f>SUM(G30:G30,G37:G40)</f>
        <v>0</v>
      </c>
      <c r="H41" s="106">
        <f>SUM(H30:H30,H37:H40)</f>
        <v>0</v>
      </c>
      <c r="I41" s="107">
        <f t="shared" ref="I41" si="26">H41-G41</f>
        <v>0</v>
      </c>
      <c r="J41" s="105">
        <f>SUM(J30:J30,J37:J40)</f>
        <v>0</v>
      </c>
      <c r="K41" s="106">
        <f>SUM(K30:K30,K37:K40)</f>
        <v>0</v>
      </c>
      <c r="L41" s="107">
        <f t="shared" ref="L41" si="27">K41-J41</f>
        <v>0</v>
      </c>
      <c r="M41" s="105">
        <f>SUM(M30:M30,M37:M40)</f>
        <v>0</v>
      </c>
      <c r="N41" s="106">
        <f>SUM(N30:N30,N37:N40)</f>
        <v>0</v>
      </c>
      <c r="O41" s="107">
        <f t="shared" ref="O41" si="28">N41-M41</f>
        <v>0</v>
      </c>
      <c r="P41" s="105">
        <f>SUM(P30:P30,P37:P40)</f>
        <v>0</v>
      </c>
      <c r="Q41" s="106">
        <f>SUM(Q30:Q30,Q37:Q40)</f>
        <v>0</v>
      </c>
      <c r="R41" s="107">
        <f t="shared" ref="R41" si="29">Q41-P41</f>
        <v>0</v>
      </c>
      <c r="S41" s="105">
        <f>SUM(S30:S30,S37:S40)</f>
        <v>80.789911279999998</v>
      </c>
      <c r="T41" s="106">
        <f>SUM(T30:T30,T37:T40)</f>
        <v>36.572130770000001</v>
      </c>
      <c r="U41" s="107">
        <f t="shared" ref="U41" si="30">T41-S41</f>
        <v>-44.217780509999997</v>
      </c>
    </row>
    <row r="42" spans="1:21" s="49" customFormat="1" ht="15" customHeight="1" x14ac:dyDescent="0.3">
      <c r="A42" s="47"/>
      <c r="B42" s="25"/>
      <c r="C42" s="48"/>
      <c r="D42" s="58"/>
      <c r="E42" s="59"/>
      <c r="F42" s="60"/>
      <c r="G42" s="58"/>
      <c r="H42" s="59"/>
      <c r="I42" s="60"/>
      <c r="J42" s="58"/>
      <c r="K42" s="59"/>
      <c r="L42" s="60"/>
      <c r="M42" s="58"/>
      <c r="N42" s="59"/>
      <c r="O42" s="60"/>
      <c r="P42" s="58"/>
      <c r="Q42" s="59"/>
      <c r="R42" s="60"/>
      <c r="S42" s="58"/>
      <c r="T42" s="59"/>
      <c r="U42" s="60"/>
    </row>
    <row r="43" spans="1:21" s="49" customFormat="1" ht="18" customHeight="1" x14ac:dyDescent="0.3">
      <c r="A43" s="47"/>
      <c r="B43" s="23" t="s">
        <v>28</v>
      </c>
      <c r="C43" s="48"/>
      <c r="D43" s="47"/>
      <c r="E43" s="50"/>
      <c r="F43" s="51"/>
      <c r="G43" s="47"/>
      <c r="H43" s="50"/>
      <c r="I43" s="51"/>
      <c r="J43" s="47"/>
      <c r="K43" s="50"/>
      <c r="L43" s="51"/>
      <c r="M43" s="47"/>
      <c r="N43" s="50"/>
      <c r="O43" s="51"/>
      <c r="P43" s="47"/>
      <c r="Q43" s="50"/>
      <c r="R43" s="51"/>
      <c r="S43" s="47"/>
      <c r="T43" s="50"/>
      <c r="U43" s="51"/>
    </row>
    <row r="44" spans="1:21" s="49" customFormat="1" ht="18" customHeight="1" x14ac:dyDescent="0.3">
      <c r="A44" s="47"/>
      <c r="B44" s="35" t="s">
        <v>29</v>
      </c>
      <c r="C44" s="48"/>
      <c r="D44" s="92">
        <v>39.47955584373333</v>
      </c>
      <c r="E44" s="93">
        <v>39.517261600000005</v>
      </c>
      <c r="F44" s="94">
        <v>3.7705756266674939E-2</v>
      </c>
      <c r="G44" s="92">
        <v>7.3129999999999997</v>
      </c>
      <c r="H44" s="93">
        <v>7.3129999999999997</v>
      </c>
      <c r="I44" s="94">
        <v>0</v>
      </c>
      <c r="J44" s="92">
        <v>0.18844415626666669</v>
      </c>
      <c r="K44" s="93">
        <v>0.15073839999999999</v>
      </c>
      <c r="L44" s="94">
        <v>-3.7705756266666696E-2</v>
      </c>
      <c r="M44" s="92">
        <v>0</v>
      </c>
      <c r="N44" s="93">
        <v>0</v>
      </c>
      <c r="O44" s="94">
        <v>0</v>
      </c>
      <c r="P44" s="92">
        <v>0</v>
      </c>
      <c r="Q44" s="93">
        <v>0</v>
      </c>
      <c r="R44" s="94">
        <v>0</v>
      </c>
      <c r="S44" s="92">
        <f t="shared" ref="S44" si="31">SUM(P44,M44,J44,G44,D44)</f>
        <v>46.980999999999995</v>
      </c>
      <c r="T44" s="93">
        <f t="shared" ref="T44" si="32">SUM(Q44,N44,K44,H44,E44)</f>
        <v>46.981000000000002</v>
      </c>
      <c r="U44" s="94">
        <f t="shared" ref="U44" si="33">T44-S44</f>
        <v>0</v>
      </c>
    </row>
    <row r="45" spans="1:21" s="49" customFormat="1" ht="18" customHeight="1" x14ac:dyDescent="0.3">
      <c r="A45" s="47"/>
      <c r="B45" s="35" t="s">
        <v>30</v>
      </c>
      <c r="C45" s="48"/>
      <c r="D45" s="100"/>
      <c r="E45" s="101"/>
      <c r="F45" s="102"/>
      <c r="G45" s="100"/>
      <c r="H45" s="101"/>
      <c r="I45" s="102"/>
      <c r="J45" s="100"/>
      <c r="K45" s="101"/>
      <c r="L45" s="102"/>
      <c r="M45" s="100"/>
      <c r="N45" s="101"/>
      <c r="O45" s="102"/>
      <c r="P45" s="100"/>
      <c r="Q45" s="101"/>
      <c r="R45" s="102"/>
      <c r="S45" s="100"/>
      <c r="T45" s="101"/>
      <c r="U45" s="102"/>
    </row>
    <row r="46" spans="1:21" s="49" customFormat="1" ht="18" hidden="1" customHeight="1" x14ac:dyDescent="0.3">
      <c r="A46" s="47"/>
      <c r="B46" s="76"/>
      <c r="C46" s="77"/>
      <c r="D46" s="103">
        <v>0</v>
      </c>
      <c r="E46" s="104">
        <v>0</v>
      </c>
      <c r="F46" s="91">
        <v>0</v>
      </c>
      <c r="G46" s="103">
        <v>0</v>
      </c>
      <c r="H46" s="104">
        <v>0</v>
      </c>
      <c r="I46" s="91">
        <v>0</v>
      </c>
      <c r="J46" s="103">
        <v>0</v>
      </c>
      <c r="K46" s="104">
        <v>0</v>
      </c>
      <c r="L46" s="91">
        <v>0</v>
      </c>
      <c r="M46" s="103">
        <v>0</v>
      </c>
      <c r="N46" s="104">
        <v>0</v>
      </c>
      <c r="O46" s="91">
        <v>0</v>
      </c>
      <c r="P46" s="103">
        <v>0</v>
      </c>
      <c r="Q46" s="104">
        <v>0</v>
      </c>
      <c r="R46" s="91">
        <v>0</v>
      </c>
      <c r="S46" s="103">
        <f t="shared" ref="S46:S48" si="34">SUM(P46,M46,J46,G46,D46)</f>
        <v>0</v>
      </c>
      <c r="T46" s="104">
        <f t="shared" ref="T46:T48" si="35">SUM(Q46,N46,K46,H46,E46)</f>
        <v>0</v>
      </c>
      <c r="U46" s="91">
        <f t="shared" ref="U46:U48" si="36">T46-S46</f>
        <v>0</v>
      </c>
    </row>
    <row r="47" spans="1:21" s="49" customFormat="1" ht="18" hidden="1" customHeight="1" x14ac:dyDescent="0.3">
      <c r="A47" s="47"/>
      <c r="B47" s="76"/>
      <c r="C47" s="77"/>
      <c r="D47" s="103">
        <v>0</v>
      </c>
      <c r="E47" s="104">
        <v>0</v>
      </c>
      <c r="F47" s="91">
        <v>0</v>
      </c>
      <c r="G47" s="103">
        <v>0</v>
      </c>
      <c r="H47" s="104">
        <v>0</v>
      </c>
      <c r="I47" s="91">
        <v>0</v>
      </c>
      <c r="J47" s="103">
        <v>0</v>
      </c>
      <c r="K47" s="104">
        <v>0</v>
      </c>
      <c r="L47" s="91">
        <v>0</v>
      </c>
      <c r="M47" s="103">
        <v>0</v>
      </c>
      <c r="N47" s="104">
        <v>0</v>
      </c>
      <c r="O47" s="91">
        <v>0</v>
      </c>
      <c r="P47" s="103">
        <v>0</v>
      </c>
      <c r="Q47" s="104">
        <v>0</v>
      </c>
      <c r="R47" s="91">
        <v>0</v>
      </c>
      <c r="S47" s="103">
        <f t="shared" si="34"/>
        <v>0</v>
      </c>
      <c r="T47" s="104">
        <f t="shared" si="35"/>
        <v>0</v>
      </c>
      <c r="U47" s="91">
        <f t="shared" si="36"/>
        <v>0</v>
      </c>
    </row>
    <row r="48" spans="1:21" s="49" customFormat="1" ht="18" hidden="1" customHeight="1" x14ac:dyDescent="0.3">
      <c r="A48" s="47"/>
      <c r="B48" s="76"/>
      <c r="C48" s="77"/>
      <c r="D48" s="103">
        <v>0</v>
      </c>
      <c r="E48" s="104">
        <v>0</v>
      </c>
      <c r="F48" s="91">
        <v>0</v>
      </c>
      <c r="G48" s="103">
        <v>0</v>
      </c>
      <c r="H48" s="104">
        <v>0</v>
      </c>
      <c r="I48" s="91">
        <v>0</v>
      </c>
      <c r="J48" s="103">
        <v>0</v>
      </c>
      <c r="K48" s="104">
        <v>0</v>
      </c>
      <c r="L48" s="91">
        <v>0</v>
      </c>
      <c r="M48" s="103">
        <v>0</v>
      </c>
      <c r="N48" s="104">
        <v>0</v>
      </c>
      <c r="O48" s="91">
        <v>0</v>
      </c>
      <c r="P48" s="103">
        <v>0</v>
      </c>
      <c r="Q48" s="104">
        <v>0</v>
      </c>
      <c r="R48" s="91">
        <v>0</v>
      </c>
      <c r="S48" s="103">
        <f t="shared" si="34"/>
        <v>0</v>
      </c>
      <c r="T48" s="104">
        <f t="shared" si="35"/>
        <v>0</v>
      </c>
      <c r="U48" s="91">
        <f t="shared" si="36"/>
        <v>0</v>
      </c>
    </row>
    <row r="49" spans="1:21" s="49" customFormat="1" ht="18" customHeight="1" x14ac:dyDescent="0.3">
      <c r="A49" s="47"/>
      <c r="B49" s="25" t="s">
        <v>31</v>
      </c>
      <c r="C49" s="48"/>
      <c r="D49" s="92">
        <v>0</v>
      </c>
      <c r="E49" s="93">
        <v>0</v>
      </c>
      <c r="F49" s="94">
        <v>0</v>
      </c>
      <c r="G49" s="92">
        <v>0</v>
      </c>
      <c r="H49" s="93">
        <v>0</v>
      </c>
      <c r="I49" s="94">
        <v>0</v>
      </c>
      <c r="J49" s="92">
        <v>0</v>
      </c>
      <c r="K49" s="93">
        <v>0</v>
      </c>
      <c r="L49" s="94">
        <v>0</v>
      </c>
      <c r="M49" s="92">
        <v>0</v>
      </c>
      <c r="N49" s="93">
        <v>0</v>
      </c>
      <c r="O49" s="94">
        <v>0</v>
      </c>
      <c r="P49" s="92">
        <v>0</v>
      </c>
      <c r="Q49" s="93">
        <v>0</v>
      </c>
      <c r="R49" s="94">
        <v>0</v>
      </c>
      <c r="S49" s="92">
        <f t="shared" ref="S49:T57" si="37">SUM(P49,M49,J49,G49,D49)</f>
        <v>0</v>
      </c>
      <c r="T49" s="93">
        <f t="shared" si="37"/>
        <v>0</v>
      </c>
      <c r="U49" s="94">
        <f t="shared" ref="U49:U58" si="38">T49-S49</f>
        <v>0</v>
      </c>
    </row>
    <row r="50" spans="1:21" s="49" customFormat="1" ht="18" customHeight="1" x14ac:dyDescent="0.3">
      <c r="A50" s="47"/>
      <c r="B50" s="25" t="s">
        <v>32</v>
      </c>
      <c r="C50" s="48"/>
      <c r="D50" s="92">
        <v>0</v>
      </c>
      <c r="E50" s="93">
        <v>0</v>
      </c>
      <c r="F50" s="94">
        <v>0</v>
      </c>
      <c r="G50" s="92">
        <v>0</v>
      </c>
      <c r="H50" s="93">
        <v>0</v>
      </c>
      <c r="I50" s="94">
        <v>0</v>
      </c>
      <c r="J50" s="92">
        <v>0</v>
      </c>
      <c r="K50" s="93">
        <v>0</v>
      </c>
      <c r="L50" s="94">
        <v>0</v>
      </c>
      <c r="M50" s="92">
        <v>0</v>
      </c>
      <c r="N50" s="93">
        <v>0</v>
      </c>
      <c r="O50" s="94">
        <v>0</v>
      </c>
      <c r="P50" s="92">
        <v>0</v>
      </c>
      <c r="Q50" s="93">
        <v>0</v>
      </c>
      <c r="R50" s="94">
        <v>0</v>
      </c>
      <c r="S50" s="92">
        <f t="shared" si="37"/>
        <v>0</v>
      </c>
      <c r="T50" s="93">
        <f t="shared" si="37"/>
        <v>0</v>
      </c>
      <c r="U50" s="94">
        <f t="shared" si="38"/>
        <v>0</v>
      </c>
    </row>
    <row r="51" spans="1:21" s="49" customFormat="1" ht="18" customHeight="1" x14ac:dyDescent="0.3">
      <c r="A51" s="47"/>
      <c r="B51" s="25" t="s">
        <v>33</v>
      </c>
      <c r="C51" s="48"/>
      <c r="D51" s="92">
        <v>0</v>
      </c>
      <c r="E51" s="93">
        <v>0</v>
      </c>
      <c r="F51" s="94">
        <v>0</v>
      </c>
      <c r="G51" s="92">
        <v>0</v>
      </c>
      <c r="H51" s="93">
        <v>1.8794409999999999</v>
      </c>
      <c r="I51" s="94">
        <v>1.8794409999999999</v>
      </c>
      <c r="J51" s="92">
        <v>0</v>
      </c>
      <c r="K51" s="93">
        <v>0</v>
      </c>
      <c r="L51" s="94">
        <v>0</v>
      </c>
      <c r="M51" s="92">
        <v>0</v>
      </c>
      <c r="N51" s="93">
        <v>0</v>
      </c>
      <c r="O51" s="94">
        <v>0</v>
      </c>
      <c r="P51" s="92">
        <v>0</v>
      </c>
      <c r="Q51" s="93">
        <v>0</v>
      </c>
      <c r="R51" s="94">
        <v>0</v>
      </c>
      <c r="S51" s="92">
        <f t="shared" si="37"/>
        <v>0</v>
      </c>
      <c r="T51" s="93">
        <f t="shared" si="37"/>
        <v>1.8794409999999999</v>
      </c>
      <c r="U51" s="94">
        <f t="shared" si="38"/>
        <v>1.8794409999999999</v>
      </c>
    </row>
    <row r="52" spans="1:21" s="49" customFormat="1" ht="18" customHeight="1" x14ac:dyDescent="0.3">
      <c r="A52" s="47"/>
      <c r="B52" s="25" t="s">
        <v>34</v>
      </c>
      <c r="C52" s="48"/>
      <c r="D52" s="92">
        <v>0</v>
      </c>
      <c r="E52" s="93">
        <v>0</v>
      </c>
      <c r="F52" s="94">
        <v>0</v>
      </c>
      <c r="G52" s="92">
        <v>0</v>
      </c>
      <c r="H52" s="93">
        <v>0</v>
      </c>
      <c r="I52" s="94">
        <v>0</v>
      </c>
      <c r="J52" s="92">
        <v>0</v>
      </c>
      <c r="K52" s="93">
        <v>0</v>
      </c>
      <c r="L52" s="94">
        <v>0</v>
      </c>
      <c r="M52" s="92">
        <v>0</v>
      </c>
      <c r="N52" s="93">
        <v>0</v>
      </c>
      <c r="O52" s="94">
        <v>0</v>
      </c>
      <c r="P52" s="92">
        <v>0</v>
      </c>
      <c r="Q52" s="93">
        <v>0</v>
      </c>
      <c r="R52" s="94">
        <v>0</v>
      </c>
      <c r="S52" s="92">
        <f t="shared" si="37"/>
        <v>0</v>
      </c>
      <c r="T52" s="93">
        <f t="shared" si="37"/>
        <v>0</v>
      </c>
      <c r="U52" s="94">
        <f t="shared" si="38"/>
        <v>0</v>
      </c>
    </row>
    <row r="53" spans="1:21" s="49" customFormat="1" ht="18" customHeight="1" x14ac:dyDescent="0.3">
      <c r="A53" s="47"/>
      <c r="B53" s="25" t="s">
        <v>35</v>
      </c>
      <c r="C53" s="48"/>
      <c r="D53" s="92">
        <v>0</v>
      </c>
      <c r="E53" s="93">
        <v>0</v>
      </c>
      <c r="F53" s="94">
        <v>0</v>
      </c>
      <c r="G53" s="92">
        <v>0</v>
      </c>
      <c r="H53" s="93">
        <v>0</v>
      </c>
      <c r="I53" s="94">
        <v>0</v>
      </c>
      <c r="J53" s="92">
        <v>0</v>
      </c>
      <c r="K53" s="93">
        <v>0</v>
      </c>
      <c r="L53" s="94">
        <v>0</v>
      </c>
      <c r="M53" s="92">
        <v>0</v>
      </c>
      <c r="N53" s="93">
        <v>0</v>
      </c>
      <c r="O53" s="94">
        <v>0</v>
      </c>
      <c r="P53" s="92">
        <v>0</v>
      </c>
      <c r="Q53" s="93">
        <v>0</v>
      </c>
      <c r="R53" s="94">
        <v>0</v>
      </c>
      <c r="S53" s="92">
        <f t="shared" si="37"/>
        <v>0</v>
      </c>
      <c r="T53" s="93">
        <f t="shared" si="37"/>
        <v>0</v>
      </c>
      <c r="U53" s="94">
        <f t="shared" si="38"/>
        <v>0</v>
      </c>
    </row>
    <row r="54" spans="1:21" s="49" customFormat="1" ht="18" customHeight="1" x14ac:dyDescent="0.3">
      <c r="A54" s="47"/>
      <c r="B54" s="25" t="s">
        <v>36</v>
      </c>
      <c r="C54" s="48"/>
      <c r="D54" s="92">
        <v>0</v>
      </c>
      <c r="E54" s="93">
        <v>0</v>
      </c>
      <c r="F54" s="94">
        <v>0</v>
      </c>
      <c r="G54" s="92">
        <v>0</v>
      </c>
      <c r="H54" s="93">
        <v>0</v>
      </c>
      <c r="I54" s="94">
        <v>0</v>
      </c>
      <c r="J54" s="92">
        <v>0</v>
      </c>
      <c r="K54" s="93">
        <v>0</v>
      </c>
      <c r="L54" s="94">
        <v>0</v>
      </c>
      <c r="M54" s="92">
        <v>0</v>
      </c>
      <c r="N54" s="93">
        <v>0</v>
      </c>
      <c r="O54" s="94">
        <v>0</v>
      </c>
      <c r="P54" s="92">
        <v>0</v>
      </c>
      <c r="Q54" s="93">
        <v>0</v>
      </c>
      <c r="R54" s="94">
        <v>0</v>
      </c>
      <c r="S54" s="92">
        <f t="shared" si="37"/>
        <v>0</v>
      </c>
      <c r="T54" s="93">
        <f t="shared" si="37"/>
        <v>0</v>
      </c>
      <c r="U54" s="94">
        <f t="shared" si="38"/>
        <v>0</v>
      </c>
    </row>
    <row r="55" spans="1:21" s="49" customFormat="1" ht="18" customHeight="1" x14ac:dyDescent="0.3">
      <c r="A55" s="47"/>
      <c r="B55" s="25" t="s">
        <v>37</v>
      </c>
      <c r="C55" s="48"/>
      <c r="D55" s="92">
        <v>0</v>
      </c>
      <c r="E55" s="93">
        <v>0</v>
      </c>
      <c r="F55" s="94">
        <v>0</v>
      </c>
      <c r="G55" s="92">
        <v>0</v>
      </c>
      <c r="H55" s="93">
        <v>0</v>
      </c>
      <c r="I55" s="94">
        <v>0</v>
      </c>
      <c r="J55" s="92">
        <v>0</v>
      </c>
      <c r="K55" s="93">
        <v>0</v>
      </c>
      <c r="L55" s="94">
        <v>0</v>
      </c>
      <c r="M55" s="92">
        <v>0</v>
      </c>
      <c r="N55" s="93">
        <v>0</v>
      </c>
      <c r="O55" s="94">
        <v>0</v>
      </c>
      <c r="P55" s="92">
        <v>0</v>
      </c>
      <c r="Q55" s="93">
        <v>0</v>
      </c>
      <c r="R55" s="94">
        <v>0</v>
      </c>
      <c r="S55" s="92">
        <f t="shared" si="37"/>
        <v>0</v>
      </c>
      <c r="T55" s="93">
        <f t="shared" si="37"/>
        <v>0</v>
      </c>
      <c r="U55" s="94">
        <f t="shared" si="38"/>
        <v>0</v>
      </c>
    </row>
    <row r="56" spans="1:21" s="49" customFormat="1" ht="18" customHeight="1" x14ac:dyDescent="0.3">
      <c r="A56" s="47"/>
      <c r="B56" s="25" t="s">
        <v>38</v>
      </c>
      <c r="C56" s="48"/>
      <c r="D56" s="92">
        <v>0</v>
      </c>
      <c r="E56" s="93">
        <v>0</v>
      </c>
      <c r="F56" s="94">
        <v>0</v>
      </c>
      <c r="G56" s="92">
        <v>0</v>
      </c>
      <c r="H56" s="93">
        <v>0</v>
      </c>
      <c r="I56" s="94">
        <v>0</v>
      </c>
      <c r="J56" s="92">
        <v>0</v>
      </c>
      <c r="K56" s="93">
        <v>0</v>
      </c>
      <c r="L56" s="94">
        <v>0</v>
      </c>
      <c r="M56" s="92">
        <v>0</v>
      </c>
      <c r="N56" s="93">
        <v>0</v>
      </c>
      <c r="O56" s="94">
        <v>0</v>
      </c>
      <c r="P56" s="92">
        <v>0</v>
      </c>
      <c r="Q56" s="93">
        <v>0</v>
      </c>
      <c r="R56" s="94">
        <v>0</v>
      </c>
      <c r="S56" s="92">
        <f t="shared" si="37"/>
        <v>0</v>
      </c>
      <c r="T56" s="93">
        <f t="shared" si="37"/>
        <v>0</v>
      </c>
      <c r="U56" s="94">
        <f t="shared" si="38"/>
        <v>0</v>
      </c>
    </row>
    <row r="57" spans="1:21" s="49" customFormat="1" ht="18" customHeight="1" x14ac:dyDescent="0.3">
      <c r="A57" s="47"/>
      <c r="B57" s="35" t="s">
        <v>39</v>
      </c>
      <c r="C57" s="48"/>
      <c r="D57" s="92">
        <v>0</v>
      </c>
      <c r="E57" s="93">
        <v>0</v>
      </c>
      <c r="F57" s="94">
        <v>0</v>
      </c>
      <c r="G57" s="92">
        <v>0</v>
      </c>
      <c r="H57" s="93">
        <v>0</v>
      </c>
      <c r="I57" s="94">
        <v>0</v>
      </c>
      <c r="J57" s="92">
        <v>0</v>
      </c>
      <c r="K57" s="93">
        <v>0</v>
      </c>
      <c r="L57" s="94">
        <v>0</v>
      </c>
      <c r="M57" s="92">
        <v>0</v>
      </c>
      <c r="N57" s="93">
        <v>0</v>
      </c>
      <c r="O57" s="94">
        <v>0</v>
      </c>
      <c r="P57" s="92">
        <v>0</v>
      </c>
      <c r="Q57" s="93">
        <v>0</v>
      </c>
      <c r="R57" s="94">
        <v>0</v>
      </c>
      <c r="S57" s="92">
        <f t="shared" si="37"/>
        <v>0</v>
      </c>
      <c r="T57" s="93">
        <f t="shared" si="37"/>
        <v>0</v>
      </c>
      <c r="U57" s="94">
        <f t="shared" si="38"/>
        <v>0</v>
      </c>
    </row>
    <row r="58" spans="1:21" s="49" customFormat="1" ht="18" customHeight="1" x14ac:dyDescent="0.3">
      <c r="A58" s="47"/>
      <c r="B58" s="54"/>
      <c r="C58" s="48"/>
      <c r="D58" s="105">
        <f>SUM(D44,D49:D57)</f>
        <v>39.47955584373333</v>
      </c>
      <c r="E58" s="106">
        <f>SUM(E44,E49:E57)</f>
        <v>39.517261600000005</v>
      </c>
      <c r="F58" s="107">
        <f t="shared" ref="F58:F70" si="39">E58-D58</f>
        <v>3.7705756266674939E-2</v>
      </c>
      <c r="G58" s="105">
        <f>SUM(G44,G49:G57)</f>
        <v>7.3129999999999997</v>
      </c>
      <c r="H58" s="106">
        <f>SUM(H44,H49:H57)</f>
        <v>9.1924409999999988</v>
      </c>
      <c r="I58" s="107">
        <f t="shared" ref="I58" si="40">H58-G58</f>
        <v>1.879440999999999</v>
      </c>
      <c r="J58" s="105">
        <f>SUM(J44,J49:J57)</f>
        <v>0.18844415626666669</v>
      </c>
      <c r="K58" s="106">
        <f>SUM(K44,K49:K57)</f>
        <v>0.15073839999999999</v>
      </c>
      <c r="L58" s="107">
        <f>K58-J58</f>
        <v>-3.7705756266666696E-2</v>
      </c>
      <c r="M58" s="105">
        <f>SUM(M44,M49:M57)</f>
        <v>0</v>
      </c>
      <c r="N58" s="106">
        <f>SUM(N44,N49:N57)</f>
        <v>0</v>
      </c>
      <c r="O58" s="107">
        <f t="shared" ref="O58" si="41">N58-M58</f>
        <v>0</v>
      </c>
      <c r="P58" s="105">
        <f>SUM(P44,P49:P57)</f>
        <v>0</v>
      </c>
      <c r="Q58" s="106">
        <f>SUM(Q44,Q49:Q57)</f>
        <v>0</v>
      </c>
      <c r="R58" s="107">
        <f t="shared" ref="R58" si="42">Q58-P58</f>
        <v>0</v>
      </c>
      <c r="S58" s="105">
        <f>SUM(S44,S49:S57)</f>
        <v>46.980999999999995</v>
      </c>
      <c r="T58" s="106">
        <f>SUM(T44,T49:T57)</f>
        <v>48.860441000000002</v>
      </c>
      <c r="U58" s="107">
        <f t="shared" si="38"/>
        <v>1.879441000000007</v>
      </c>
    </row>
    <row r="59" spans="1:21" s="49" customFormat="1" ht="15" customHeight="1" x14ac:dyDescent="0.3">
      <c r="A59" s="47"/>
      <c r="B59" s="54"/>
      <c r="C59" s="48"/>
      <c r="D59" s="108"/>
      <c r="E59" s="109"/>
      <c r="F59" s="110"/>
      <c r="G59" s="108"/>
      <c r="H59" s="109"/>
      <c r="I59" s="110"/>
      <c r="J59" s="108"/>
      <c r="K59" s="109"/>
      <c r="L59" s="110"/>
      <c r="M59" s="108"/>
      <c r="N59" s="109"/>
      <c r="O59" s="110"/>
      <c r="P59" s="108"/>
      <c r="Q59" s="109"/>
      <c r="R59" s="110"/>
      <c r="S59" s="108"/>
      <c r="T59" s="109"/>
      <c r="U59" s="110"/>
    </row>
    <row r="60" spans="1:21" s="49" customFormat="1" ht="18" customHeight="1" x14ac:dyDescent="0.3">
      <c r="A60" s="47"/>
      <c r="B60" s="23" t="s">
        <v>55</v>
      </c>
      <c r="C60" s="48"/>
      <c r="D60" s="105">
        <v>0</v>
      </c>
      <c r="E60" s="106">
        <v>0</v>
      </c>
      <c r="F60" s="107">
        <v>0</v>
      </c>
      <c r="G60" s="105">
        <v>0</v>
      </c>
      <c r="H60" s="106">
        <v>0</v>
      </c>
      <c r="I60" s="107">
        <v>0</v>
      </c>
      <c r="J60" s="105">
        <v>0</v>
      </c>
      <c r="K60" s="106">
        <v>0</v>
      </c>
      <c r="L60" s="107">
        <v>0</v>
      </c>
      <c r="M60" s="105">
        <v>0</v>
      </c>
      <c r="N60" s="106">
        <v>0</v>
      </c>
      <c r="O60" s="107">
        <v>0</v>
      </c>
      <c r="P60" s="105">
        <v>0</v>
      </c>
      <c r="Q60" s="106">
        <v>0</v>
      </c>
      <c r="R60" s="107">
        <v>0</v>
      </c>
      <c r="S60" s="105">
        <f t="shared" ref="S60" si="43">SUM(P60,M60,J60,G60,D60)</f>
        <v>0</v>
      </c>
      <c r="T60" s="106">
        <f t="shared" ref="T60" si="44">SUM(Q60,N60,K60,H60,E60)</f>
        <v>0</v>
      </c>
      <c r="U60" s="107">
        <f t="shared" ref="U60" si="45">T60-S60</f>
        <v>0</v>
      </c>
    </row>
    <row r="61" spans="1:21" s="49" customFormat="1" ht="15" customHeight="1" x14ac:dyDescent="0.3">
      <c r="A61" s="47"/>
      <c r="B61" s="54"/>
      <c r="C61" s="48"/>
      <c r="D61" s="108"/>
      <c r="E61" s="109"/>
      <c r="F61" s="110"/>
      <c r="G61" s="108"/>
      <c r="H61" s="109"/>
      <c r="I61" s="110"/>
      <c r="J61" s="108"/>
      <c r="K61" s="109"/>
      <c r="L61" s="110"/>
      <c r="M61" s="108"/>
      <c r="N61" s="109"/>
      <c r="O61" s="110"/>
      <c r="P61" s="108"/>
      <c r="Q61" s="109"/>
      <c r="R61" s="110"/>
      <c r="S61" s="108"/>
      <c r="T61" s="109"/>
      <c r="U61" s="110"/>
    </row>
    <row r="62" spans="1:21" s="49" customFormat="1" ht="18" customHeight="1" x14ac:dyDescent="0.3">
      <c r="A62" s="47"/>
      <c r="B62" s="72" t="s">
        <v>40</v>
      </c>
      <c r="C62" s="48"/>
      <c r="D62" s="114">
        <f>SUM(D60,D58,D41,D26,D20)</f>
        <v>510.14174252269208</v>
      </c>
      <c r="E62" s="115">
        <f>SUM(E60,E58,E41,E26,E20)</f>
        <v>458.74091524000005</v>
      </c>
      <c r="F62" s="116">
        <f t="shared" ref="F62" si="46">E62-D62</f>
        <v>-51.400827282692035</v>
      </c>
      <c r="G62" s="114">
        <f>SUM(G60,G58,G41,G26,G20)</f>
        <v>150.41142262559111</v>
      </c>
      <c r="H62" s="115">
        <f>SUM(H60,H58,H41,H26,H20)</f>
        <v>148.62825006</v>
      </c>
      <c r="I62" s="116">
        <f t="shared" ref="I62" si="47">H62-G62</f>
        <v>-1.7831725655911157</v>
      </c>
      <c r="J62" s="114">
        <f>SUM(J60,J58,J41,J26,J20)</f>
        <v>0.74272597223499992</v>
      </c>
      <c r="K62" s="115">
        <f>SUM(K60,K58,K41,K26,K20)</f>
        <v>0.76500959000000002</v>
      </c>
      <c r="L62" s="116">
        <f t="shared" ref="L62" si="48">K62-J62</f>
        <v>2.2283617765000097E-2</v>
      </c>
      <c r="M62" s="114">
        <f>SUM(M60,M58,M41,M26,M20)</f>
        <v>0</v>
      </c>
      <c r="N62" s="115">
        <f>SUM(N60,N58,N41,N26,N20)</f>
        <v>0</v>
      </c>
      <c r="O62" s="116">
        <f t="shared" ref="O62" si="49">N62-M62</f>
        <v>0</v>
      </c>
      <c r="P62" s="114">
        <f>SUM(P60,P58,P41,P26,P20)</f>
        <v>36.450977690333318</v>
      </c>
      <c r="Q62" s="115">
        <f>SUM(Q60,Q58,Q41,Q26,Q20)</f>
        <v>43.096166740000001</v>
      </c>
      <c r="R62" s="116">
        <f t="shared" ref="R62" si="50">Q62-P62</f>
        <v>6.6451890496666834</v>
      </c>
      <c r="S62" s="114">
        <f>SUM(S60,S58,S41,S26,S20)</f>
        <v>697.74686881085142</v>
      </c>
      <c r="T62" s="115">
        <f>SUM(T60,T58,T41,T26,T20)</f>
        <v>651.23034163</v>
      </c>
      <c r="U62" s="116">
        <f t="shared" ref="U62" si="51">T62-S62</f>
        <v>-46.516527180851426</v>
      </c>
    </row>
    <row r="63" spans="1:21" s="49" customFormat="1" ht="15" customHeight="1" x14ac:dyDescent="0.3">
      <c r="A63" s="47"/>
      <c r="B63" s="54"/>
      <c r="C63" s="48"/>
      <c r="D63" s="47"/>
      <c r="E63" s="50"/>
      <c r="F63" s="51"/>
      <c r="G63" s="47"/>
      <c r="H63" s="50"/>
      <c r="I63" s="51"/>
      <c r="J63" s="47"/>
      <c r="K63" s="50"/>
      <c r="L63" s="51"/>
      <c r="M63" s="47"/>
      <c r="N63" s="50"/>
      <c r="O63" s="51"/>
      <c r="P63" s="47"/>
      <c r="Q63" s="50"/>
      <c r="R63" s="51"/>
      <c r="S63" s="47"/>
      <c r="T63" s="50"/>
      <c r="U63" s="51"/>
    </row>
    <row r="64" spans="1:21" s="49" customFormat="1" ht="18" customHeight="1" x14ac:dyDescent="0.3">
      <c r="A64" s="47"/>
      <c r="B64" s="23" t="s">
        <v>41</v>
      </c>
      <c r="C64" s="48"/>
      <c r="D64" s="47"/>
      <c r="E64" s="50"/>
      <c r="F64" s="51"/>
      <c r="G64" s="47"/>
      <c r="H64" s="50"/>
      <c r="I64" s="51"/>
      <c r="J64" s="47"/>
      <c r="K64" s="50"/>
      <c r="L64" s="51"/>
      <c r="M64" s="47"/>
      <c r="N64" s="50"/>
      <c r="O64" s="51"/>
      <c r="P64" s="47"/>
      <c r="Q64" s="50"/>
      <c r="R64" s="51"/>
      <c r="S64" s="47"/>
      <c r="T64" s="50"/>
      <c r="U64" s="51"/>
    </row>
    <row r="65" spans="1:23" s="49" customFormat="1" ht="18" customHeight="1" x14ac:dyDescent="0.3">
      <c r="A65" s="47"/>
      <c r="B65" s="73" t="s">
        <v>42</v>
      </c>
      <c r="C65" s="48"/>
      <c r="D65" s="95">
        <v>0</v>
      </c>
      <c r="E65" s="96">
        <v>0</v>
      </c>
      <c r="F65" s="94">
        <v>0</v>
      </c>
      <c r="G65" s="95">
        <v>0</v>
      </c>
      <c r="H65" s="96">
        <v>0</v>
      </c>
      <c r="I65" s="94">
        <v>0</v>
      </c>
      <c r="J65" s="95">
        <v>0</v>
      </c>
      <c r="K65" s="96">
        <v>0</v>
      </c>
      <c r="L65" s="94">
        <v>0</v>
      </c>
      <c r="M65" s="95">
        <v>48.601999999999997</v>
      </c>
      <c r="N65" s="96">
        <v>57.638055000000001</v>
      </c>
      <c r="O65" s="94">
        <v>9.0360550000000046</v>
      </c>
      <c r="P65" s="95">
        <v>0</v>
      </c>
      <c r="Q65" s="96">
        <v>0</v>
      </c>
      <c r="R65" s="94">
        <v>0</v>
      </c>
      <c r="S65" s="95">
        <f t="shared" ref="S65:S67" si="52">SUM(P65,M65,J65,G65,D65)</f>
        <v>48.601999999999997</v>
      </c>
      <c r="T65" s="96">
        <f t="shared" ref="T65:T67" si="53">SUM(Q65,N65,K65,H65,E65)</f>
        <v>57.638055000000001</v>
      </c>
      <c r="U65" s="94">
        <f t="shared" ref="U65:U67" si="54">T65-S65</f>
        <v>9.0360550000000046</v>
      </c>
    </row>
    <row r="66" spans="1:23" s="49" customFormat="1" ht="18" customHeight="1" x14ac:dyDescent="0.3">
      <c r="A66" s="47"/>
      <c r="B66" s="73" t="s">
        <v>43</v>
      </c>
      <c r="C66" s="48"/>
      <c r="D66" s="95">
        <v>0</v>
      </c>
      <c r="E66" s="96">
        <v>0</v>
      </c>
      <c r="F66" s="94">
        <v>0</v>
      </c>
      <c r="G66" s="95">
        <v>0</v>
      </c>
      <c r="H66" s="96">
        <v>0</v>
      </c>
      <c r="I66" s="94">
        <v>0</v>
      </c>
      <c r="J66" s="95">
        <v>0</v>
      </c>
      <c r="K66" s="96">
        <v>0</v>
      </c>
      <c r="L66" s="94">
        <v>0</v>
      </c>
      <c r="M66" s="95">
        <v>0</v>
      </c>
      <c r="N66" s="96">
        <v>0</v>
      </c>
      <c r="O66" s="94">
        <v>0</v>
      </c>
      <c r="P66" s="95">
        <v>0</v>
      </c>
      <c r="Q66" s="96">
        <v>0</v>
      </c>
      <c r="R66" s="94">
        <v>0</v>
      </c>
      <c r="S66" s="95">
        <f t="shared" si="52"/>
        <v>0</v>
      </c>
      <c r="T66" s="96">
        <f t="shared" si="53"/>
        <v>0</v>
      </c>
      <c r="U66" s="94">
        <f t="shared" si="54"/>
        <v>0</v>
      </c>
    </row>
    <row r="67" spans="1:23" s="49" customFormat="1" ht="18" customHeight="1" x14ac:dyDescent="0.3">
      <c r="A67" s="47"/>
      <c r="B67" s="73" t="s">
        <v>44</v>
      </c>
      <c r="C67" s="48"/>
      <c r="D67" s="95">
        <v>0</v>
      </c>
      <c r="E67" s="96">
        <v>0</v>
      </c>
      <c r="F67" s="94">
        <v>0</v>
      </c>
      <c r="G67" s="95">
        <v>8.5147214248687924</v>
      </c>
      <c r="H67" s="96">
        <v>14.877000000000001</v>
      </c>
      <c r="I67" s="94">
        <v>6.3622785751312083</v>
      </c>
      <c r="J67" s="95">
        <v>0</v>
      </c>
      <c r="K67" s="96">
        <v>0</v>
      </c>
      <c r="L67" s="94">
        <v>0</v>
      </c>
      <c r="M67" s="95">
        <v>0</v>
      </c>
      <c r="N67" s="96">
        <v>0</v>
      </c>
      <c r="O67" s="94">
        <v>0</v>
      </c>
      <c r="P67" s="95">
        <v>0</v>
      </c>
      <c r="Q67" s="96">
        <v>0</v>
      </c>
      <c r="R67" s="94">
        <v>0</v>
      </c>
      <c r="S67" s="95">
        <f t="shared" si="52"/>
        <v>8.5147214248687924</v>
      </c>
      <c r="T67" s="96">
        <f t="shared" si="53"/>
        <v>14.877000000000001</v>
      </c>
      <c r="U67" s="94">
        <f t="shared" si="54"/>
        <v>6.3622785751312083</v>
      </c>
    </row>
    <row r="68" spans="1:23" s="49" customFormat="1" ht="18" customHeight="1" x14ac:dyDescent="0.3">
      <c r="A68" s="47"/>
      <c r="B68" s="54"/>
      <c r="C68" s="48"/>
      <c r="D68" s="105">
        <f>SUM(D65:D67)</f>
        <v>0</v>
      </c>
      <c r="E68" s="106">
        <f>SUM(E65:E67)</f>
        <v>0</v>
      </c>
      <c r="F68" s="107">
        <f t="shared" si="39"/>
        <v>0</v>
      </c>
      <c r="G68" s="105">
        <f>SUM(G65:G67)</f>
        <v>8.5147214248687924</v>
      </c>
      <c r="H68" s="106">
        <f>SUM(H65:H67)</f>
        <v>14.877000000000001</v>
      </c>
      <c r="I68" s="107">
        <f t="shared" ref="I68" si="55">H68-G68</f>
        <v>6.3622785751312083</v>
      </c>
      <c r="J68" s="105">
        <f>SUM(J65:J67)</f>
        <v>0</v>
      </c>
      <c r="K68" s="106">
        <f>SUM(K65:K67)</f>
        <v>0</v>
      </c>
      <c r="L68" s="107">
        <f t="shared" ref="L68" si="56">K68-J68</f>
        <v>0</v>
      </c>
      <c r="M68" s="105">
        <f>SUM(M65:M67)</f>
        <v>48.601999999999997</v>
      </c>
      <c r="N68" s="106">
        <f>SUM(N65:N67)</f>
        <v>57.638055000000001</v>
      </c>
      <c r="O68" s="107">
        <f t="shared" ref="O68" si="57">N68-M68</f>
        <v>9.0360550000000046</v>
      </c>
      <c r="P68" s="105">
        <f>SUM(P65:P67)</f>
        <v>0</v>
      </c>
      <c r="Q68" s="106">
        <f>SUM(Q65:Q67)</f>
        <v>0</v>
      </c>
      <c r="R68" s="107">
        <f t="shared" ref="R68" si="58">Q68-P68</f>
        <v>0</v>
      </c>
      <c r="S68" s="105">
        <f>SUM(S65:S67)</f>
        <v>57.116721424868786</v>
      </c>
      <c r="T68" s="106">
        <f>SUM(T65:T67)</f>
        <v>72.515055000000004</v>
      </c>
      <c r="U68" s="107">
        <f t="shared" ref="U68" si="59">T68-S68</f>
        <v>15.398333575131218</v>
      </c>
      <c r="V68" s="49">
        <f>SUM(D68:U68)</f>
        <v>290.06022000000002</v>
      </c>
    </row>
    <row r="69" spans="1:23" s="49" customFormat="1" ht="15" customHeight="1" x14ac:dyDescent="0.3">
      <c r="A69" s="47"/>
      <c r="B69" s="54"/>
      <c r="C69" s="48"/>
      <c r="D69" s="108"/>
      <c r="E69" s="109"/>
      <c r="F69" s="110"/>
      <c r="G69" s="108"/>
      <c r="H69" s="109"/>
      <c r="I69" s="110"/>
      <c r="J69" s="108"/>
      <c r="K69" s="109"/>
      <c r="L69" s="110"/>
      <c r="M69" s="108"/>
      <c r="N69" s="109"/>
      <c r="O69" s="110"/>
      <c r="P69" s="108"/>
      <c r="Q69" s="109"/>
      <c r="R69" s="110"/>
      <c r="S69" s="108"/>
      <c r="T69" s="109"/>
      <c r="U69" s="110"/>
    </row>
    <row r="70" spans="1:23" s="49" customFormat="1" ht="18" customHeight="1" x14ac:dyDescent="0.3">
      <c r="A70" s="47"/>
      <c r="B70" s="72" t="s">
        <v>45</v>
      </c>
      <c r="C70" s="48"/>
      <c r="D70" s="114">
        <f>SUM(D68,D62)</f>
        <v>510.14174252269208</v>
      </c>
      <c r="E70" s="115">
        <f>SUM(E68,E62)</f>
        <v>458.74091524000005</v>
      </c>
      <c r="F70" s="116">
        <f t="shared" si="39"/>
        <v>-51.400827282692035</v>
      </c>
      <c r="G70" s="114">
        <f>SUM(G68,G62)</f>
        <v>158.9261440504599</v>
      </c>
      <c r="H70" s="115">
        <f>SUM(H68,H62)</f>
        <v>163.50525006000001</v>
      </c>
      <c r="I70" s="116">
        <f t="shared" ref="I70" si="60">H70-G70</f>
        <v>4.5791060095401122</v>
      </c>
      <c r="J70" s="114">
        <f>SUM(J68,J62)</f>
        <v>0.74272597223499992</v>
      </c>
      <c r="K70" s="115">
        <f>SUM(K68,K62)</f>
        <v>0.76500959000000002</v>
      </c>
      <c r="L70" s="116">
        <f>K70-J70</f>
        <v>2.2283617765000097E-2</v>
      </c>
      <c r="M70" s="114">
        <f>SUM(M68,M62)</f>
        <v>48.601999999999997</v>
      </c>
      <c r="N70" s="115">
        <f>SUM(N68,N62)</f>
        <v>57.638055000000001</v>
      </c>
      <c r="O70" s="116">
        <f t="shared" ref="O70" si="61">N70-M70</f>
        <v>9.0360550000000046</v>
      </c>
      <c r="P70" s="114">
        <f>SUM(P68,P62)</f>
        <v>36.450977690333318</v>
      </c>
      <c r="Q70" s="115">
        <f>SUM(Q68,Q62)</f>
        <v>43.096166740000001</v>
      </c>
      <c r="R70" s="116">
        <f t="shared" ref="R70" si="62">Q70-P70</f>
        <v>6.6451890496666834</v>
      </c>
      <c r="S70" s="114">
        <f>SUM(S68,S62)</f>
        <v>754.86359023572027</v>
      </c>
      <c r="T70" s="115">
        <f>SUM(T68,T62)</f>
        <v>723.74539662999996</v>
      </c>
      <c r="U70" s="116">
        <f t="shared" ref="U70" si="63">T70-S70</f>
        <v>-31.118193605720307</v>
      </c>
    </row>
    <row r="71" spans="1:23" s="49" customFormat="1" ht="15" customHeight="1" x14ac:dyDescent="0.3">
      <c r="A71" s="47"/>
      <c r="B71" s="54"/>
      <c r="C71" s="48"/>
      <c r="D71" s="47"/>
      <c r="E71" s="50"/>
      <c r="F71" s="51"/>
      <c r="G71" s="47"/>
      <c r="H71" s="50"/>
      <c r="I71" s="51"/>
      <c r="J71" s="47"/>
      <c r="K71" s="50"/>
      <c r="L71" s="51"/>
      <c r="M71" s="47"/>
      <c r="N71" s="50"/>
      <c r="O71" s="51"/>
      <c r="P71" s="47"/>
      <c r="Q71" s="50"/>
      <c r="R71" s="51"/>
      <c r="S71" s="47"/>
      <c r="T71" s="50"/>
      <c r="U71" s="51"/>
    </row>
    <row r="72" spans="1:23" s="49" customFormat="1" ht="18" customHeight="1" x14ac:dyDescent="0.3">
      <c r="A72" s="47"/>
      <c r="B72" s="23" t="s">
        <v>46</v>
      </c>
      <c r="C72" s="48"/>
      <c r="D72" s="47"/>
      <c r="E72" s="50"/>
      <c r="F72" s="51"/>
      <c r="G72" s="47"/>
      <c r="H72" s="50"/>
      <c r="I72" s="51"/>
      <c r="J72" s="47"/>
      <c r="K72" s="50"/>
      <c r="L72" s="51"/>
      <c r="M72" s="47"/>
      <c r="N72" s="50"/>
      <c r="O72" s="51"/>
      <c r="P72" s="47"/>
      <c r="Q72" s="50"/>
      <c r="R72" s="51"/>
      <c r="S72" s="47"/>
      <c r="T72" s="50"/>
      <c r="U72" s="51"/>
    </row>
    <row r="73" spans="1:23" s="49" customFormat="1" ht="18" customHeight="1" x14ac:dyDescent="0.3">
      <c r="A73" s="47"/>
      <c r="B73" s="73" t="s">
        <v>61</v>
      </c>
      <c r="C73" s="48"/>
      <c r="D73" s="95">
        <v>29.074999999999999</v>
      </c>
      <c r="E73" s="96">
        <v>33.155000000000001</v>
      </c>
      <c r="F73" s="94">
        <v>4.0800000000000018</v>
      </c>
      <c r="G73" s="95">
        <v>37.917999999999999</v>
      </c>
      <c r="H73" s="96">
        <v>41.353999999999999</v>
      </c>
      <c r="I73" s="94">
        <v>3.4359999999999999</v>
      </c>
      <c r="J73" s="95">
        <v>0</v>
      </c>
      <c r="K73" s="96">
        <v>0</v>
      </c>
      <c r="L73" s="94">
        <v>0</v>
      </c>
      <c r="M73" s="95">
        <v>0</v>
      </c>
      <c r="N73" s="96">
        <v>0</v>
      </c>
      <c r="O73" s="94">
        <v>0</v>
      </c>
      <c r="P73" s="95">
        <v>0</v>
      </c>
      <c r="Q73" s="96">
        <v>0</v>
      </c>
      <c r="R73" s="94">
        <v>0</v>
      </c>
      <c r="S73" s="95">
        <f t="shared" ref="S73" si="64">SUM(P73,M73,J73,G73,D73)</f>
        <v>66.992999999999995</v>
      </c>
      <c r="T73" s="96">
        <f t="shared" ref="T73" si="65">SUM(Q73,N73,K73,H73,E73)</f>
        <v>74.509</v>
      </c>
      <c r="U73" s="94">
        <f t="shared" ref="U73" si="66">T73-S73</f>
        <v>7.5160000000000053</v>
      </c>
    </row>
    <row r="74" spans="1:23" s="49" customFormat="1" ht="18" customHeight="1" x14ac:dyDescent="0.3">
      <c r="A74" s="47"/>
      <c r="B74" s="48"/>
      <c r="C74" s="48"/>
      <c r="D74" s="105">
        <f>SUM(D73)</f>
        <v>29.074999999999999</v>
      </c>
      <c r="E74" s="106">
        <f>SUM(E73)</f>
        <v>33.155000000000001</v>
      </c>
      <c r="F74" s="107">
        <f t="shared" ref="F74:F76" si="67">E74-D74</f>
        <v>4.0800000000000018</v>
      </c>
      <c r="G74" s="105">
        <f>SUM(G73)</f>
        <v>37.917999999999999</v>
      </c>
      <c r="H74" s="106">
        <f>SUM(H73)</f>
        <v>41.353999999999999</v>
      </c>
      <c r="I74" s="107">
        <f t="shared" ref="I74" si="68">H74-G74</f>
        <v>3.4359999999999999</v>
      </c>
      <c r="J74" s="105">
        <f>SUM(J73)</f>
        <v>0</v>
      </c>
      <c r="K74" s="106">
        <f>SUM(K73)</f>
        <v>0</v>
      </c>
      <c r="L74" s="107">
        <f t="shared" ref="L74" si="69">K74-J74</f>
        <v>0</v>
      </c>
      <c r="M74" s="105">
        <f>SUM(M73)</f>
        <v>0</v>
      </c>
      <c r="N74" s="106">
        <f>SUM(N73)</f>
        <v>0</v>
      </c>
      <c r="O74" s="107">
        <f t="shared" ref="O74" si="70">N74-M74</f>
        <v>0</v>
      </c>
      <c r="P74" s="105">
        <f>SUM(P73)</f>
        <v>0</v>
      </c>
      <c r="Q74" s="106">
        <f>SUM(Q73)</f>
        <v>0</v>
      </c>
      <c r="R74" s="107">
        <f t="shared" ref="R74" si="71">Q74-P74</f>
        <v>0</v>
      </c>
      <c r="S74" s="105">
        <f>SUM(S73)</f>
        <v>66.992999999999995</v>
      </c>
      <c r="T74" s="106">
        <f>SUM(T73)</f>
        <v>74.509</v>
      </c>
      <c r="U74" s="107">
        <f t="shared" ref="U74" si="72">T74-S74</f>
        <v>7.5160000000000053</v>
      </c>
    </row>
    <row r="75" spans="1:23" s="49" customFormat="1" ht="15" customHeight="1" x14ac:dyDescent="0.3">
      <c r="A75" s="47"/>
      <c r="B75" s="48"/>
      <c r="C75" s="48"/>
      <c r="D75" s="108"/>
      <c r="E75" s="109"/>
      <c r="F75" s="110"/>
      <c r="G75" s="108"/>
      <c r="H75" s="109"/>
      <c r="I75" s="110"/>
      <c r="J75" s="108"/>
      <c r="K75" s="109"/>
      <c r="L75" s="110"/>
      <c r="M75" s="108"/>
      <c r="N75" s="109"/>
      <c r="O75" s="110"/>
      <c r="P75" s="108"/>
      <c r="Q75" s="109"/>
      <c r="R75" s="110"/>
      <c r="S75" s="108"/>
      <c r="T75" s="109"/>
      <c r="U75" s="110"/>
    </row>
    <row r="76" spans="1:23" s="63" customFormat="1" ht="20.25" customHeight="1" x14ac:dyDescent="0.3">
      <c r="A76" s="61"/>
      <c r="B76" s="74" t="s">
        <v>48</v>
      </c>
      <c r="C76" s="62"/>
      <c r="D76" s="111">
        <f>SUM(D74,D70)</f>
        <v>539.21674252269213</v>
      </c>
      <c r="E76" s="112">
        <f>SUM(E74,E70)</f>
        <v>491.89591524000002</v>
      </c>
      <c r="F76" s="113">
        <f t="shared" si="67"/>
        <v>-47.320827282692107</v>
      </c>
      <c r="G76" s="111">
        <f>SUM(G74,G70)</f>
        <v>196.8441440504599</v>
      </c>
      <c r="H76" s="112">
        <f>SUM(H74,H70)</f>
        <v>204.85925006000002</v>
      </c>
      <c r="I76" s="113">
        <f t="shared" ref="I76" si="73">H76-G76</f>
        <v>8.0151060095401192</v>
      </c>
      <c r="J76" s="111">
        <f>SUM(J74,J70)</f>
        <v>0.74272597223499992</v>
      </c>
      <c r="K76" s="112">
        <f>SUM(K74,K70)</f>
        <v>0.76500959000000002</v>
      </c>
      <c r="L76" s="113">
        <f t="shared" ref="L76" si="74">K76-J76</f>
        <v>2.2283617765000097E-2</v>
      </c>
      <c r="M76" s="111">
        <f>SUM(M74,M70)</f>
        <v>48.601999999999997</v>
      </c>
      <c r="N76" s="112">
        <f>SUM(N74,N70)</f>
        <v>57.638055000000001</v>
      </c>
      <c r="O76" s="113">
        <f t="shared" ref="O76" si="75">N76-M76</f>
        <v>9.0360550000000046</v>
      </c>
      <c r="P76" s="111">
        <f>SUM(P74,P70)</f>
        <v>36.450977690333318</v>
      </c>
      <c r="Q76" s="112">
        <f>SUM(Q74,Q70)</f>
        <v>43.096166740000001</v>
      </c>
      <c r="R76" s="113">
        <f t="shared" ref="R76" si="76">Q76-P76</f>
        <v>6.6451890496666834</v>
      </c>
      <c r="S76" s="111">
        <f>SUM(S74,S70)</f>
        <v>821.8565902357202</v>
      </c>
      <c r="T76" s="112">
        <f>SUM(T74,T70)</f>
        <v>798.25439662999997</v>
      </c>
      <c r="U76" s="113">
        <f t="shared" ref="U76" si="77">T76-S76</f>
        <v>-23.602193605720231</v>
      </c>
      <c r="V76" s="49"/>
      <c r="W76" s="49"/>
    </row>
    <row r="77" spans="1:23" s="64" customFormat="1" ht="28.5" x14ac:dyDescent="0.45">
      <c r="A77" s="121" t="s">
        <v>0</v>
      </c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</row>
    <row r="78" spans="1:23" s="5" customFormat="1" ht="25.5" customHeight="1" x14ac:dyDescent="0.4">
      <c r="A78" s="130" t="s">
        <v>64</v>
      </c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75"/>
    </row>
    <row r="79" spans="1:23" s="65" customFormat="1" ht="24.75" x14ac:dyDescent="0.4">
      <c r="A79" s="122" t="s">
        <v>57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</row>
    <row r="80" spans="1:23" s="66" customFormat="1" ht="23.25" x14ac:dyDescent="0.35">
      <c r="A80" s="123" t="s">
        <v>69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</row>
    <row r="81" spans="1:31" s="67" customFormat="1" ht="21" x14ac:dyDescent="0.35">
      <c r="A81" s="125" t="s">
        <v>5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</row>
    <row r="83" spans="1:31" ht="17.25" customHeight="1" x14ac:dyDescent="0.25"/>
    <row r="84" spans="1:31" s="71" customFormat="1" ht="22.5" customHeight="1" x14ac:dyDescent="0.25">
      <c r="A84" s="68"/>
      <c r="B84" s="69"/>
      <c r="C84" s="70"/>
      <c r="D84" s="135" t="s">
        <v>49</v>
      </c>
      <c r="E84" s="136"/>
      <c r="F84" s="136"/>
      <c r="G84" s="135" t="s">
        <v>50</v>
      </c>
      <c r="H84" s="136"/>
      <c r="I84" s="136"/>
      <c r="J84" s="135" t="s">
        <v>51</v>
      </c>
      <c r="K84" s="136"/>
      <c r="L84" s="136"/>
      <c r="M84" s="135" t="s">
        <v>52</v>
      </c>
      <c r="N84" s="136"/>
      <c r="O84" s="137"/>
      <c r="P84" s="135" t="s">
        <v>53</v>
      </c>
      <c r="Q84" s="136"/>
      <c r="R84" s="137"/>
      <c r="S84" s="135" t="s">
        <v>54</v>
      </c>
      <c r="T84" s="136"/>
      <c r="U84" s="137"/>
    </row>
    <row r="85" spans="1:31" s="1" customFormat="1" ht="18" customHeight="1" x14ac:dyDescent="0.3">
      <c r="A85" s="14"/>
      <c r="B85" s="15"/>
      <c r="C85" s="15"/>
      <c r="D85" s="38" t="s">
        <v>66</v>
      </c>
      <c r="E85" s="133" t="s">
        <v>63</v>
      </c>
      <c r="F85" s="131" t="s">
        <v>4</v>
      </c>
      <c r="G85" s="38" t="s">
        <v>66</v>
      </c>
      <c r="H85" s="133" t="s">
        <v>63</v>
      </c>
      <c r="I85" s="131" t="s">
        <v>4</v>
      </c>
      <c r="J85" s="38" t="s">
        <v>66</v>
      </c>
      <c r="K85" s="133" t="s">
        <v>63</v>
      </c>
      <c r="L85" s="131" t="s">
        <v>4</v>
      </c>
      <c r="M85" s="38" t="s">
        <v>66</v>
      </c>
      <c r="N85" s="133" t="s">
        <v>63</v>
      </c>
      <c r="O85" s="131" t="s">
        <v>4</v>
      </c>
      <c r="P85" s="38" t="s">
        <v>66</v>
      </c>
      <c r="Q85" s="133" t="s">
        <v>63</v>
      </c>
      <c r="R85" s="131" t="s">
        <v>4</v>
      </c>
      <c r="S85" s="38" t="s">
        <v>66</v>
      </c>
      <c r="T85" s="133" t="s">
        <v>63</v>
      </c>
      <c r="U85" s="131" t="s">
        <v>4</v>
      </c>
    </row>
    <row r="86" spans="1:31" s="1" customFormat="1" ht="15.75" customHeight="1" x14ac:dyDescent="0.3">
      <c r="A86" s="14"/>
      <c r="B86" s="15"/>
      <c r="C86" s="15"/>
      <c r="D86" s="39" t="s">
        <v>67</v>
      </c>
      <c r="E86" s="134"/>
      <c r="F86" s="132"/>
      <c r="G86" s="40" t="s">
        <v>67</v>
      </c>
      <c r="H86" s="134"/>
      <c r="I86" s="132"/>
      <c r="J86" s="40" t="s">
        <v>67</v>
      </c>
      <c r="K86" s="134"/>
      <c r="L86" s="132"/>
      <c r="M86" s="40" t="s">
        <v>67</v>
      </c>
      <c r="N86" s="134"/>
      <c r="O86" s="132"/>
      <c r="P86" s="40" t="s">
        <v>67</v>
      </c>
      <c r="Q86" s="134"/>
      <c r="R86" s="132"/>
      <c r="S86" s="40" t="s">
        <v>67</v>
      </c>
      <c r="T86" s="134"/>
      <c r="U86" s="132"/>
    </row>
    <row r="87" spans="1:31" s="1" customFormat="1" ht="15" customHeight="1" x14ac:dyDescent="0.3">
      <c r="A87" s="14"/>
      <c r="B87" s="15"/>
      <c r="C87" s="15"/>
      <c r="D87" s="10"/>
      <c r="E87" s="41"/>
      <c r="F87" s="42"/>
      <c r="G87" s="10"/>
      <c r="H87" s="41"/>
      <c r="I87" s="42"/>
      <c r="J87" s="10"/>
      <c r="K87" s="41"/>
      <c r="L87" s="42"/>
      <c r="M87" s="10"/>
      <c r="N87" s="41"/>
      <c r="O87" s="42"/>
      <c r="P87" s="10"/>
      <c r="Q87" s="41"/>
      <c r="R87" s="42"/>
      <c r="S87" s="10"/>
      <c r="T87" s="41"/>
      <c r="U87" s="42"/>
    </row>
    <row r="88" spans="1:31" s="1" customFormat="1" ht="18" customHeight="1" x14ac:dyDescent="0.3">
      <c r="A88" s="14"/>
      <c r="B88" s="23" t="s">
        <v>1</v>
      </c>
      <c r="C88" s="15"/>
      <c r="D88" s="14"/>
      <c r="E88" s="43"/>
      <c r="F88" s="44"/>
      <c r="G88" s="14"/>
      <c r="H88" s="43"/>
      <c r="I88" s="44"/>
      <c r="J88" s="14"/>
      <c r="K88" s="43"/>
      <c r="L88" s="44"/>
      <c r="M88" s="14"/>
      <c r="N88" s="43"/>
      <c r="O88" s="44"/>
      <c r="P88" s="14"/>
      <c r="Q88" s="43"/>
      <c r="R88" s="44"/>
      <c r="S88" s="14"/>
      <c r="T88" s="43"/>
      <c r="U88" s="44"/>
    </row>
    <row r="89" spans="1:31" s="1" customFormat="1" ht="18" customHeight="1" x14ac:dyDescent="0.3">
      <c r="A89" s="14"/>
      <c r="B89" s="35" t="s">
        <v>2</v>
      </c>
      <c r="C89" s="15"/>
      <c r="D89" s="92">
        <v>877.070904911247</v>
      </c>
      <c r="E89" s="93">
        <v>877.86678333999987</v>
      </c>
      <c r="F89" s="94">
        <v>0.79587842875287151</v>
      </c>
      <c r="G89" s="92">
        <v>419.52019055565097</v>
      </c>
      <c r="H89" s="93">
        <v>418.49801000000002</v>
      </c>
      <c r="I89" s="94">
        <v>-1.022180555650948</v>
      </c>
      <c r="J89" s="92">
        <v>3.8460739098416665</v>
      </c>
      <c r="K89" s="93">
        <v>3.3486196600000002</v>
      </c>
      <c r="L89" s="94">
        <v>-0.49745424984166631</v>
      </c>
      <c r="M89" s="92">
        <v>0</v>
      </c>
      <c r="N89" s="93">
        <v>0</v>
      </c>
      <c r="O89" s="94">
        <v>0</v>
      </c>
      <c r="P89" s="92">
        <v>0</v>
      </c>
      <c r="Q89" s="93">
        <v>0</v>
      </c>
      <c r="R89" s="94">
        <v>0</v>
      </c>
      <c r="S89" s="92">
        <f>SUM(P89,M89,J89,G89,D89)</f>
        <v>1300.4371693767396</v>
      </c>
      <c r="T89" s="93">
        <f>SUM(Q89,N89,K89,H89,E89)</f>
        <v>1299.7134129999999</v>
      </c>
      <c r="U89" s="94">
        <f t="shared" ref="U89:U96" si="78">T89-S89</f>
        <v>-0.72375637673962956</v>
      </c>
    </row>
    <row r="90" spans="1:31" s="1" customFormat="1" ht="18" customHeight="1" x14ac:dyDescent="0.3">
      <c r="A90" s="14"/>
      <c r="B90" s="35" t="s">
        <v>3</v>
      </c>
      <c r="C90" s="15"/>
      <c r="D90" s="92">
        <v>505.10303655557004</v>
      </c>
      <c r="E90" s="93">
        <v>513.29499999999996</v>
      </c>
      <c r="F90" s="94">
        <v>8.1919634444299163</v>
      </c>
      <c r="G90" s="92">
        <v>89.135829980000011</v>
      </c>
      <c r="H90" s="93">
        <v>90.605000000000004</v>
      </c>
      <c r="I90" s="94">
        <v>1.4691700199999929</v>
      </c>
      <c r="J90" s="92">
        <v>0</v>
      </c>
      <c r="K90" s="93">
        <v>0</v>
      </c>
      <c r="L90" s="94">
        <v>0</v>
      </c>
      <c r="M90" s="92">
        <v>0</v>
      </c>
      <c r="N90" s="93">
        <v>0</v>
      </c>
      <c r="O90" s="94">
        <v>0</v>
      </c>
      <c r="P90" s="92">
        <v>0</v>
      </c>
      <c r="Q90" s="93">
        <v>0</v>
      </c>
      <c r="R90" s="94">
        <v>0</v>
      </c>
      <c r="S90" s="92">
        <f t="shared" ref="S90:S95" si="79">SUM(P90,M90,J90,G90,D90)</f>
        <v>594.23886653557008</v>
      </c>
      <c r="T90" s="93">
        <f t="shared" ref="T90:T95" si="80">SUM(Q90,N90,K90,H90,E90)</f>
        <v>603.9</v>
      </c>
      <c r="U90" s="94">
        <f t="shared" si="78"/>
        <v>9.661133464429895</v>
      </c>
      <c r="V90" s="46"/>
      <c r="W90" s="46"/>
      <c r="X90" s="46"/>
      <c r="Y90" s="46"/>
      <c r="Z90" s="46"/>
      <c r="AA90" s="46"/>
      <c r="AB90" s="46"/>
      <c r="AC90" s="46"/>
      <c r="AD90" s="46"/>
      <c r="AE90" s="46"/>
    </row>
    <row r="91" spans="1:31" s="1" customFormat="1" ht="18" customHeight="1" x14ac:dyDescent="0.3">
      <c r="A91" s="14"/>
      <c r="B91" s="35" t="s">
        <v>58</v>
      </c>
      <c r="C91" s="15"/>
      <c r="D91" s="92">
        <v>0</v>
      </c>
      <c r="E91" s="93">
        <v>0</v>
      </c>
      <c r="F91" s="94">
        <v>0</v>
      </c>
      <c r="G91" s="92">
        <v>0</v>
      </c>
      <c r="H91" s="93">
        <v>0</v>
      </c>
      <c r="I91" s="94">
        <v>0</v>
      </c>
      <c r="J91" s="92">
        <v>0</v>
      </c>
      <c r="K91" s="93">
        <v>0</v>
      </c>
      <c r="L91" s="94">
        <v>0</v>
      </c>
      <c r="M91" s="92">
        <v>0</v>
      </c>
      <c r="N91" s="93">
        <v>0</v>
      </c>
      <c r="O91" s="94">
        <v>0</v>
      </c>
      <c r="P91" s="92">
        <v>282.63188543888884</v>
      </c>
      <c r="Q91" s="93">
        <v>304.50439660999996</v>
      </c>
      <c r="R91" s="94">
        <v>21.872511171111114</v>
      </c>
      <c r="S91" s="92">
        <f t="shared" si="79"/>
        <v>282.63188543888884</v>
      </c>
      <c r="T91" s="93">
        <f t="shared" si="80"/>
        <v>304.50439660999996</v>
      </c>
      <c r="U91" s="94">
        <f t="shared" si="78"/>
        <v>21.872511171111114</v>
      </c>
      <c r="V91" s="46"/>
      <c r="W91" s="46"/>
      <c r="X91" s="46"/>
      <c r="Y91" s="46"/>
      <c r="Z91" s="46"/>
      <c r="AA91" s="46"/>
      <c r="AB91" s="46"/>
      <c r="AC91" s="46"/>
      <c r="AD91" s="46"/>
      <c r="AE91" s="46"/>
    </row>
    <row r="92" spans="1:31" s="1" customFormat="1" ht="18" customHeight="1" x14ac:dyDescent="0.3">
      <c r="A92" s="14"/>
      <c r="B92" s="35" t="s">
        <v>59</v>
      </c>
      <c r="C92" s="15"/>
      <c r="D92" s="92">
        <v>0</v>
      </c>
      <c r="E92" s="93">
        <v>0</v>
      </c>
      <c r="F92" s="94">
        <v>0</v>
      </c>
      <c r="G92" s="92">
        <v>0</v>
      </c>
      <c r="H92" s="93">
        <v>0</v>
      </c>
      <c r="I92" s="94">
        <v>0</v>
      </c>
      <c r="J92" s="92">
        <v>0</v>
      </c>
      <c r="K92" s="93">
        <v>0</v>
      </c>
      <c r="L92" s="94">
        <v>0</v>
      </c>
      <c r="M92" s="92">
        <v>0</v>
      </c>
      <c r="N92" s="93">
        <v>0</v>
      </c>
      <c r="O92" s="94">
        <v>0</v>
      </c>
      <c r="P92" s="92">
        <v>112.30194862277773</v>
      </c>
      <c r="Q92" s="93">
        <v>122.3503518</v>
      </c>
      <c r="R92" s="94">
        <v>10.048403177222269</v>
      </c>
      <c r="S92" s="92">
        <f t="shared" si="79"/>
        <v>112.30194862277773</v>
      </c>
      <c r="T92" s="93">
        <f t="shared" si="80"/>
        <v>122.3503518</v>
      </c>
      <c r="U92" s="94">
        <f t="shared" si="78"/>
        <v>10.048403177222269</v>
      </c>
      <c r="V92" s="46"/>
      <c r="W92" s="46"/>
      <c r="X92" s="46"/>
      <c r="Y92" s="46"/>
      <c r="Z92" s="46"/>
      <c r="AA92" s="46"/>
      <c r="AB92" s="46"/>
      <c r="AC92" s="46"/>
      <c r="AD92" s="46"/>
      <c r="AE92" s="46"/>
    </row>
    <row r="93" spans="1:31" s="1" customFormat="1" ht="18" customHeight="1" x14ac:dyDescent="0.3">
      <c r="A93" s="14"/>
      <c r="B93" s="35" t="s">
        <v>6</v>
      </c>
      <c r="C93" s="15"/>
      <c r="D93" s="92">
        <v>0</v>
      </c>
      <c r="E93" s="93">
        <v>0</v>
      </c>
      <c r="F93" s="94">
        <v>0</v>
      </c>
      <c r="G93" s="92">
        <v>0</v>
      </c>
      <c r="H93" s="93">
        <v>0</v>
      </c>
      <c r="I93" s="94">
        <v>0</v>
      </c>
      <c r="J93" s="92">
        <v>0</v>
      </c>
      <c r="K93" s="93">
        <v>0</v>
      </c>
      <c r="L93" s="94">
        <v>0</v>
      </c>
      <c r="M93" s="92">
        <v>0</v>
      </c>
      <c r="N93" s="93">
        <v>0</v>
      </c>
      <c r="O93" s="94">
        <v>0</v>
      </c>
      <c r="P93" s="92">
        <v>-9.627128375544082</v>
      </c>
      <c r="Q93" s="93">
        <v>0</v>
      </c>
      <c r="R93" s="94">
        <v>9.627128375544082</v>
      </c>
      <c r="S93" s="92">
        <f t="shared" si="79"/>
        <v>-9.627128375544082</v>
      </c>
      <c r="T93" s="93">
        <f t="shared" si="80"/>
        <v>0</v>
      </c>
      <c r="U93" s="94">
        <f t="shared" si="78"/>
        <v>9.627128375544082</v>
      </c>
      <c r="V93" s="46"/>
      <c r="W93" s="46"/>
      <c r="X93" s="46"/>
      <c r="Y93" s="46"/>
      <c r="Z93" s="46"/>
      <c r="AA93" s="46"/>
      <c r="AB93" s="46"/>
      <c r="AC93" s="46"/>
      <c r="AD93" s="46"/>
      <c r="AE93" s="46"/>
    </row>
    <row r="94" spans="1:31" s="1" customFormat="1" ht="18" customHeight="1" x14ac:dyDescent="0.3">
      <c r="A94" s="14"/>
      <c r="B94" s="35" t="s">
        <v>7</v>
      </c>
      <c r="C94" s="15"/>
      <c r="D94" s="92">
        <v>620.36202645000003</v>
      </c>
      <c r="E94" s="93">
        <v>617.98542570000006</v>
      </c>
      <c r="F94" s="94">
        <v>-2.376600749999966</v>
      </c>
      <c r="G94" s="92">
        <v>0</v>
      </c>
      <c r="H94" s="93">
        <v>0</v>
      </c>
      <c r="I94" s="94">
        <v>0</v>
      </c>
      <c r="J94" s="92">
        <v>0</v>
      </c>
      <c r="K94" s="93">
        <v>0</v>
      </c>
      <c r="L94" s="94">
        <v>0</v>
      </c>
      <c r="M94" s="92">
        <v>0</v>
      </c>
      <c r="N94" s="93">
        <v>0</v>
      </c>
      <c r="O94" s="94">
        <v>0</v>
      </c>
      <c r="P94" s="92">
        <v>0</v>
      </c>
      <c r="Q94" s="93">
        <v>0</v>
      </c>
      <c r="R94" s="94">
        <v>0</v>
      </c>
      <c r="S94" s="92">
        <f t="shared" si="79"/>
        <v>620.36202645000003</v>
      </c>
      <c r="T94" s="93">
        <f t="shared" si="80"/>
        <v>617.98542570000006</v>
      </c>
      <c r="U94" s="94">
        <f t="shared" si="78"/>
        <v>-2.376600749999966</v>
      </c>
      <c r="V94" s="46"/>
      <c r="W94" s="46"/>
      <c r="X94" s="46"/>
      <c r="Y94" s="46"/>
      <c r="Z94" s="46"/>
      <c r="AA94" s="46"/>
      <c r="AB94" s="46"/>
      <c r="AC94" s="46"/>
      <c r="AD94" s="46"/>
      <c r="AE94" s="46"/>
    </row>
    <row r="95" spans="1:31" s="1" customFormat="1" ht="18" customHeight="1" x14ac:dyDescent="0.3">
      <c r="A95" s="14"/>
      <c r="B95" s="35" t="s">
        <v>8</v>
      </c>
      <c r="C95" s="15"/>
      <c r="D95" s="92">
        <v>1.1340749999999999</v>
      </c>
      <c r="E95" s="93">
        <v>0.85894000000000004</v>
      </c>
      <c r="F95" s="94">
        <v>-0.27513499999999991</v>
      </c>
      <c r="G95" s="92">
        <v>0.68842499999999995</v>
      </c>
      <c r="H95" s="93">
        <v>0.42305999999999999</v>
      </c>
      <c r="I95" s="94">
        <v>-0.26536499999999996</v>
      </c>
      <c r="J95" s="92">
        <v>0</v>
      </c>
      <c r="K95" s="93">
        <v>0</v>
      </c>
      <c r="L95" s="94">
        <v>0</v>
      </c>
      <c r="M95" s="92">
        <v>0</v>
      </c>
      <c r="N95" s="93">
        <v>0</v>
      </c>
      <c r="O95" s="94">
        <v>0</v>
      </c>
      <c r="P95" s="92">
        <v>0</v>
      </c>
      <c r="Q95" s="93">
        <v>0</v>
      </c>
      <c r="R95" s="94">
        <v>0</v>
      </c>
      <c r="S95" s="92">
        <f t="shared" si="79"/>
        <v>1.8224999999999998</v>
      </c>
      <c r="T95" s="93">
        <f t="shared" si="80"/>
        <v>1.282</v>
      </c>
      <c r="U95" s="94">
        <f t="shared" si="78"/>
        <v>-0.54049999999999976</v>
      </c>
      <c r="V95" s="46"/>
      <c r="W95" s="46"/>
      <c r="X95" s="46"/>
      <c r="Y95" s="46"/>
      <c r="Z95" s="46"/>
      <c r="AA95" s="46"/>
      <c r="AB95" s="46"/>
      <c r="AC95" s="46"/>
      <c r="AD95" s="46"/>
      <c r="AE95" s="46"/>
    </row>
    <row r="96" spans="1:31" s="49" customFormat="1" ht="18" customHeight="1" x14ac:dyDescent="0.3">
      <c r="A96" s="47"/>
      <c r="B96" s="15"/>
      <c r="C96" s="48"/>
      <c r="D96" s="105">
        <f>SUM(D89:D95)</f>
        <v>2003.670042916817</v>
      </c>
      <c r="E96" s="106">
        <f>SUM(E89:E95)</f>
        <v>2010.0061490399999</v>
      </c>
      <c r="F96" s="107">
        <f t="shared" ref="F96" si="81">E96-D96</f>
        <v>6.3361061231828444</v>
      </c>
      <c r="G96" s="105">
        <f>SUM(G89:G95)</f>
        <v>509.344445535651</v>
      </c>
      <c r="H96" s="106">
        <f>SUM(H89:H95)</f>
        <v>509.52607000000006</v>
      </c>
      <c r="I96" s="107">
        <f t="shared" ref="I96" si="82">H96-G96</f>
        <v>0.18162446434905632</v>
      </c>
      <c r="J96" s="105">
        <f>SUM(J89:J95)</f>
        <v>3.8460739098416665</v>
      </c>
      <c r="K96" s="106">
        <f>SUM(K89:K95)</f>
        <v>3.3486196600000002</v>
      </c>
      <c r="L96" s="107">
        <f t="shared" ref="L96" si="83">K96-J96</f>
        <v>-0.49745424984166631</v>
      </c>
      <c r="M96" s="105">
        <f>SUM(M89:M95)</f>
        <v>0</v>
      </c>
      <c r="N96" s="106">
        <f>SUM(N89:N95)</f>
        <v>0</v>
      </c>
      <c r="O96" s="107">
        <f t="shared" ref="O96" si="84">N96-M96</f>
        <v>0</v>
      </c>
      <c r="P96" s="105">
        <f>SUM(P89:P95)</f>
        <v>385.30670568612248</v>
      </c>
      <c r="Q96" s="106">
        <f>SUM(Q89:Q95)</f>
        <v>426.85474840999996</v>
      </c>
      <c r="R96" s="107">
        <f t="shared" ref="R96" si="85">Q96-P96</f>
        <v>41.548042723877472</v>
      </c>
      <c r="S96" s="105">
        <f>SUM(S89:S95)</f>
        <v>2902.1672680484321</v>
      </c>
      <c r="T96" s="106">
        <f>SUM(T89:T95)</f>
        <v>2949.7355871100003</v>
      </c>
      <c r="U96" s="107">
        <f t="shared" si="78"/>
        <v>47.568319061568218</v>
      </c>
      <c r="V96" s="49">
        <f>SUM(D96:U96)</f>
        <v>11798.942348439999</v>
      </c>
    </row>
    <row r="97" spans="1:22" s="49" customFormat="1" ht="15" customHeight="1" x14ac:dyDescent="0.3">
      <c r="A97" s="47"/>
      <c r="B97" s="15"/>
      <c r="C97" s="48"/>
      <c r="D97" s="47"/>
      <c r="E97" s="50"/>
      <c r="F97" s="51"/>
      <c r="G97" s="47"/>
      <c r="H97" s="50"/>
      <c r="I97" s="51"/>
      <c r="J97" s="47"/>
      <c r="K97" s="50"/>
      <c r="L97" s="51"/>
      <c r="M97" s="47"/>
      <c r="N97" s="50"/>
      <c r="O97" s="51"/>
      <c r="P97" s="47"/>
      <c r="Q97" s="50"/>
      <c r="R97" s="51"/>
      <c r="S97" s="47"/>
      <c r="T97" s="50"/>
      <c r="U97" s="51"/>
    </row>
    <row r="98" spans="1:22" s="49" customFormat="1" ht="18" customHeight="1" x14ac:dyDescent="0.3">
      <c r="A98" s="47"/>
      <c r="B98" s="23" t="s">
        <v>11</v>
      </c>
      <c r="C98" s="48"/>
      <c r="D98" s="47"/>
      <c r="E98" s="50"/>
      <c r="F98" s="51"/>
      <c r="G98" s="47"/>
      <c r="H98" s="50"/>
      <c r="I98" s="51"/>
      <c r="J98" s="47"/>
      <c r="K98" s="50"/>
      <c r="L98" s="51"/>
      <c r="M98" s="47"/>
      <c r="N98" s="50"/>
      <c r="O98" s="51"/>
      <c r="P98" s="47"/>
      <c r="Q98" s="50"/>
      <c r="R98" s="51"/>
      <c r="S98" s="47"/>
      <c r="T98" s="50"/>
      <c r="U98" s="51"/>
    </row>
    <row r="99" spans="1:22" s="49" customFormat="1" ht="18" customHeight="1" x14ac:dyDescent="0.3">
      <c r="A99" s="47"/>
      <c r="B99" s="35" t="s">
        <v>12</v>
      </c>
      <c r="C99" s="48"/>
      <c r="D99" s="92">
        <v>1002.0456504200001</v>
      </c>
      <c r="E99" s="93">
        <v>956.69405803000006</v>
      </c>
      <c r="F99" s="94">
        <v>-45.351592390000064</v>
      </c>
      <c r="G99" s="92">
        <v>429.44813591999991</v>
      </c>
      <c r="H99" s="93">
        <v>410.01173919000001</v>
      </c>
      <c r="I99" s="94">
        <v>-19.436396729999899</v>
      </c>
      <c r="J99" s="92">
        <v>0</v>
      </c>
      <c r="K99" s="93">
        <v>0</v>
      </c>
      <c r="L99" s="94">
        <v>0</v>
      </c>
      <c r="M99" s="92">
        <v>0</v>
      </c>
      <c r="N99" s="93">
        <v>0</v>
      </c>
      <c r="O99" s="94">
        <v>0</v>
      </c>
      <c r="P99" s="92">
        <v>0</v>
      </c>
      <c r="Q99" s="93">
        <v>0</v>
      </c>
      <c r="R99" s="94">
        <v>0</v>
      </c>
      <c r="S99" s="92">
        <f t="shared" ref="S99:S101" si="86">SUM(P99,M99,J99,G99,D99)</f>
        <v>1431.49378634</v>
      </c>
      <c r="T99" s="93">
        <f t="shared" ref="T99:T101" si="87">SUM(Q99,N99,K99,H99,E99)</f>
        <v>1366.70579722</v>
      </c>
      <c r="U99" s="94">
        <f t="shared" ref="U99:U102" si="88">T99-S99</f>
        <v>-64.78798912000002</v>
      </c>
    </row>
    <row r="100" spans="1:22" s="49" customFormat="1" ht="18" customHeight="1" x14ac:dyDescent="0.3">
      <c r="A100" s="47"/>
      <c r="B100" s="35" t="s">
        <v>13</v>
      </c>
      <c r="C100" s="48"/>
      <c r="D100" s="92">
        <v>136.78</v>
      </c>
      <c r="E100" s="93">
        <v>136.78</v>
      </c>
      <c r="F100" s="94">
        <v>0</v>
      </c>
      <c r="G100" s="92">
        <v>58.62</v>
      </c>
      <c r="H100" s="93">
        <v>58.62</v>
      </c>
      <c r="I100" s="94">
        <v>0</v>
      </c>
      <c r="J100" s="92">
        <v>0</v>
      </c>
      <c r="K100" s="93">
        <v>0</v>
      </c>
      <c r="L100" s="94">
        <v>0</v>
      </c>
      <c r="M100" s="92">
        <v>0</v>
      </c>
      <c r="N100" s="93">
        <v>0</v>
      </c>
      <c r="O100" s="94">
        <v>0</v>
      </c>
      <c r="P100" s="92">
        <v>0</v>
      </c>
      <c r="Q100" s="93">
        <v>0</v>
      </c>
      <c r="R100" s="94">
        <v>0</v>
      </c>
      <c r="S100" s="92">
        <f t="shared" si="86"/>
        <v>195.4</v>
      </c>
      <c r="T100" s="93">
        <f t="shared" si="87"/>
        <v>195.4</v>
      </c>
      <c r="U100" s="94">
        <f t="shared" si="88"/>
        <v>0</v>
      </c>
    </row>
    <row r="101" spans="1:22" s="49" customFormat="1" ht="18" customHeight="1" x14ac:dyDescent="0.3">
      <c r="A101" s="47"/>
      <c r="B101" s="35" t="s">
        <v>14</v>
      </c>
      <c r="C101" s="48"/>
      <c r="D101" s="92">
        <v>169.00880957505984</v>
      </c>
      <c r="E101" s="93">
        <v>169.70771543000001</v>
      </c>
      <c r="F101" s="94">
        <v>0.69890585494016477</v>
      </c>
      <c r="G101" s="92">
        <v>72.432346960025654</v>
      </c>
      <c r="H101" s="93">
        <v>72.731878039999998</v>
      </c>
      <c r="I101" s="94">
        <v>0.29953107997434358</v>
      </c>
      <c r="J101" s="92">
        <v>0</v>
      </c>
      <c r="K101" s="93">
        <v>0</v>
      </c>
      <c r="L101" s="94">
        <v>0</v>
      </c>
      <c r="M101" s="92">
        <v>0</v>
      </c>
      <c r="N101" s="93">
        <v>0</v>
      </c>
      <c r="O101" s="94">
        <v>0</v>
      </c>
      <c r="P101" s="92">
        <v>0</v>
      </c>
      <c r="Q101" s="93">
        <v>0</v>
      </c>
      <c r="R101" s="94">
        <v>0</v>
      </c>
      <c r="S101" s="92">
        <f t="shared" si="86"/>
        <v>241.4411565350855</v>
      </c>
      <c r="T101" s="93">
        <f t="shared" si="87"/>
        <v>242.43959347000001</v>
      </c>
      <c r="U101" s="94">
        <f t="shared" si="88"/>
        <v>0.99843693491450836</v>
      </c>
    </row>
    <row r="102" spans="1:22" s="49" customFormat="1" ht="18" customHeight="1" x14ac:dyDescent="0.3">
      <c r="A102" s="47"/>
      <c r="B102" s="15"/>
      <c r="C102" s="48"/>
      <c r="D102" s="105">
        <f>SUM(D99:D101)</f>
        <v>1307.8344599950599</v>
      </c>
      <c r="E102" s="106">
        <f>SUM(E99:E101)</f>
        <v>1263.1817734600002</v>
      </c>
      <c r="F102" s="107">
        <f t="shared" ref="F102" si="89">E102-D102</f>
        <v>-44.652686535059729</v>
      </c>
      <c r="G102" s="105">
        <f>SUM(G99:G101)</f>
        <v>560.50048288002563</v>
      </c>
      <c r="H102" s="106">
        <f>SUM(H99:H101)</f>
        <v>541.36361723000005</v>
      </c>
      <c r="I102" s="107">
        <f t="shared" ref="I102" si="90">H102-G102</f>
        <v>-19.136865650025584</v>
      </c>
      <c r="J102" s="105">
        <f>SUM(J99:J101)</f>
        <v>0</v>
      </c>
      <c r="K102" s="106">
        <f>SUM(K99:K101)</f>
        <v>0</v>
      </c>
      <c r="L102" s="107">
        <f t="shared" ref="L102" si="91">K102-J102</f>
        <v>0</v>
      </c>
      <c r="M102" s="105">
        <f>SUM(M99:M101)</f>
        <v>0</v>
      </c>
      <c r="N102" s="106">
        <f>SUM(N99:N101)</f>
        <v>0</v>
      </c>
      <c r="O102" s="107">
        <f t="shared" ref="O102" si="92">N102-M102</f>
        <v>0</v>
      </c>
      <c r="P102" s="105">
        <f>SUM(P99:P101)</f>
        <v>0</v>
      </c>
      <c r="Q102" s="106">
        <f>SUM(Q99:Q101)</f>
        <v>0</v>
      </c>
      <c r="R102" s="107">
        <f t="shared" ref="R102" si="93">Q102-P102</f>
        <v>0</v>
      </c>
      <c r="S102" s="105">
        <f>SUM(S99:S101)</f>
        <v>1868.3349428750857</v>
      </c>
      <c r="T102" s="106">
        <f>SUM(T99:T101)</f>
        <v>1804.5453906900002</v>
      </c>
      <c r="U102" s="107">
        <f t="shared" si="88"/>
        <v>-63.78955218508554</v>
      </c>
      <c r="V102" s="49">
        <f>SUM(D102:U102)</f>
        <v>7218.1815627600008</v>
      </c>
    </row>
    <row r="103" spans="1:22" s="49" customFormat="1" ht="15" customHeight="1" x14ac:dyDescent="0.3">
      <c r="A103" s="47"/>
      <c r="B103" s="15"/>
      <c r="C103" s="48"/>
      <c r="D103" s="52"/>
      <c r="E103" s="53"/>
      <c r="F103" s="45"/>
      <c r="G103" s="52"/>
      <c r="H103" s="53"/>
      <c r="I103" s="45"/>
      <c r="J103" s="52"/>
      <c r="K103" s="53"/>
      <c r="L103" s="45"/>
      <c r="M103" s="52"/>
      <c r="N103" s="53"/>
      <c r="O103" s="45"/>
      <c r="P103" s="52"/>
      <c r="Q103" s="53"/>
      <c r="R103" s="45"/>
      <c r="S103" s="52"/>
      <c r="T103" s="53"/>
      <c r="U103" s="45"/>
    </row>
    <row r="104" spans="1:22" s="49" customFormat="1" ht="18" customHeight="1" x14ac:dyDescent="0.3">
      <c r="A104" s="47"/>
      <c r="B104" s="23" t="s">
        <v>15</v>
      </c>
      <c r="C104" s="48"/>
      <c r="D104" s="52"/>
      <c r="E104" s="53"/>
      <c r="F104" s="45"/>
      <c r="G104" s="52"/>
      <c r="H104" s="53"/>
      <c r="I104" s="45"/>
      <c r="J104" s="52"/>
      <c r="K104" s="53"/>
      <c r="L104" s="45"/>
      <c r="M104" s="52"/>
      <c r="N104" s="53"/>
      <c r="O104" s="45"/>
      <c r="P104" s="52"/>
      <c r="Q104" s="53"/>
      <c r="R104" s="45"/>
      <c r="S104" s="52"/>
      <c r="T104" s="53"/>
      <c r="U104" s="45"/>
    </row>
    <row r="105" spans="1:22" s="49" customFormat="1" ht="18" customHeight="1" x14ac:dyDescent="0.3">
      <c r="A105" s="47"/>
      <c r="B105" s="36" t="s">
        <v>18</v>
      </c>
      <c r="C105" s="48"/>
      <c r="D105" s="47"/>
      <c r="E105" s="50"/>
      <c r="F105" s="51"/>
      <c r="G105" s="47"/>
      <c r="H105" s="50"/>
      <c r="I105" s="51"/>
      <c r="J105" s="47"/>
      <c r="K105" s="50"/>
      <c r="L105" s="51"/>
      <c r="M105" s="47"/>
      <c r="N105" s="50"/>
      <c r="O105" s="51"/>
      <c r="P105" s="47"/>
      <c r="Q105" s="50"/>
      <c r="R105" s="51"/>
      <c r="S105" s="47"/>
      <c r="T105" s="50"/>
      <c r="U105" s="51"/>
    </row>
    <row r="106" spans="1:22" s="49" customFormat="1" ht="18" customHeight="1" x14ac:dyDescent="0.3">
      <c r="A106" s="47"/>
      <c r="B106" s="25" t="s">
        <v>62</v>
      </c>
      <c r="C106" s="48"/>
      <c r="D106" s="95">
        <f>SUM(D107:D111)</f>
        <v>304.28832943999993</v>
      </c>
      <c r="E106" s="96">
        <f>SUM(E107:E111)</f>
        <v>296.20618137999998</v>
      </c>
      <c r="F106" s="94">
        <f t="shared" ref="F106" si="94">E106-D106</f>
        <v>-8.0821480599999518</v>
      </c>
      <c r="G106" s="95">
        <f>SUM(G107:G111)</f>
        <v>0</v>
      </c>
      <c r="H106" s="96">
        <f>SUM(H107:H111)</f>
        <v>0</v>
      </c>
      <c r="I106" s="94">
        <f t="shared" ref="I106" si="95">H106-G106</f>
        <v>0</v>
      </c>
      <c r="J106" s="95">
        <f>SUM(J107:J111)</f>
        <v>0</v>
      </c>
      <c r="K106" s="96">
        <f>SUM(K107:K111)</f>
        <v>0</v>
      </c>
      <c r="L106" s="94">
        <f t="shared" ref="L106" si="96">K106-J106</f>
        <v>0</v>
      </c>
      <c r="M106" s="95">
        <f>SUM(M107:M111)</f>
        <v>0</v>
      </c>
      <c r="N106" s="96">
        <f>SUM(N107:N111)</f>
        <v>0</v>
      </c>
      <c r="O106" s="94">
        <f t="shared" ref="O106" si="97">N106-M106</f>
        <v>0</v>
      </c>
      <c r="P106" s="95">
        <f>SUM(P107:P111)</f>
        <v>0</v>
      </c>
      <c r="Q106" s="96">
        <f>SUM(Q107:Q111)</f>
        <v>0</v>
      </c>
      <c r="R106" s="94">
        <f t="shared" ref="R106" si="98">Q106-P106</f>
        <v>0</v>
      </c>
      <c r="S106" s="95">
        <f>SUM(S107:S111)</f>
        <v>304.28832943999993</v>
      </c>
      <c r="T106" s="96">
        <f>SUM(T107:T111)</f>
        <v>296.20618137999998</v>
      </c>
      <c r="U106" s="94">
        <f t="shared" ref="U106:U111" si="99">T106-S106</f>
        <v>-8.0821480599999518</v>
      </c>
    </row>
    <row r="107" spans="1:22" s="57" customFormat="1" ht="18" customHeight="1" x14ac:dyDescent="0.3">
      <c r="A107" s="55"/>
      <c r="B107" s="37" t="s">
        <v>19</v>
      </c>
      <c r="C107" s="56"/>
      <c r="D107" s="97">
        <v>304.28832943999993</v>
      </c>
      <c r="E107" s="98">
        <v>296.20618137999998</v>
      </c>
      <c r="F107" s="99">
        <v>-8.0821480599999518</v>
      </c>
      <c r="G107" s="97">
        <v>0</v>
      </c>
      <c r="H107" s="98">
        <v>0</v>
      </c>
      <c r="I107" s="99">
        <v>0</v>
      </c>
      <c r="J107" s="97">
        <v>0</v>
      </c>
      <c r="K107" s="98">
        <v>0</v>
      </c>
      <c r="L107" s="99">
        <v>0</v>
      </c>
      <c r="M107" s="97">
        <v>0</v>
      </c>
      <c r="N107" s="98">
        <v>0</v>
      </c>
      <c r="O107" s="99">
        <v>0</v>
      </c>
      <c r="P107" s="97">
        <v>0</v>
      </c>
      <c r="Q107" s="98">
        <v>0</v>
      </c>
      <c r="R107" s="99">
        <v>0</v>
      </c>
      <c r="S107" s="97">
        <f t="shared" ref="S107:S111" si="100">SUM(P107,M107,J107,G107,D107)</f>
        <v>304.28832943999993</v>
      </c>
      <c r="T107" s="98">
        <f t="shared" ref="T107:T111" si="101">SUM(Q107,N107,K107,H107,E107)</f>
        <v>296.20618137999998</v>
      </c>
      <c r="U107" s="99">
        <f t="shared" si="99"/>
        <v>-8.0821480599999518</v>
      </c>
    </row>
    <row r="108" spans="1:22" s="57" customFormat="1" ht="18" customHeight="1" x14ac:dyDescent="0.3">
      <c r="A108" s="55"/>
      <c r="B108" s="37" t="s">
        <v>20</v>
      </c>
      <c r="C108" s="56"/>
      <c r="D108" s="97">
        <v>0</v>
      </c>
      <c r="E108" s="98">
        <v>0</v>
      </c>
      <c r="F108" s="99">
        <v>0</v>
      </c>
      <c r="G108" s="97">
        <v>0</v>
      </c>
      <c r="H108" s="98">
        <v>0</v>
      </c>
      <c r="I108" s="99">
        <v>0</v>
      </c>
      <c r="J108" s="97">
        <v>0</v>
      </c>
      <c r="K108" s="98">
        <v>0</v>
      </c>
      <c r="L108" s="99">
        <v>0</v>
      </c>
      <c r="M108" s="97">
        <v>0</v>
      </c>
      <c r="N108" s="98">
        <v>0</v>
      </c>
      <c r="O108" s="99">
        <v>0</v>
      </c>
      <c r="P108" s="97">
        <v>0</v>
      </c>
      <c r="Q108" s="98">
        <v>0</v>
      </c>
      <c r="R108" s="99">
        <v>0</v>
      </c>
      <c r="S108" s="97">
        <f t="shared" si="100"/>
        <v>0</v>
      </c>
      <c r="T108" s="98">
        <f t="shared" si="101"/>
        <v>0</v>
      </c>
      <c r="U108" s="99">
        <f t="shared" si="99"/>
        <v>0</v>
      </c>
    </row>
    <row r="109" spans="1:22" s="57" customFormat="1" ht="18" customHeight="1" x14ac:dyDescent="0.3">
      <c r="A109" s="55"/>
      <c r="B109" s="37" t="s">
        <v>21</v>
      </c>
      <c r="C109" s="56"/>
      <c r="D109" s="97">
        <v>0</v>
      </c>
      <c r="E109" s="98">
        <v>0</v>
      </c>
      <c r="F109" s="99">
        <v>0</v>
      </c>
      <c r="G109" s="97">
        <v>0</v>
      </c>
      <c r="H109" s="98">
        <v>0</v>
      </c>
      <c r="I109" s="99">
        <v>0</v>
      </c>
      <c r="J109" s="97">
        <v>0</v>
      </c>
      <c r="K109" s="98">
        <v>0</v>
      </c>
      <c r="L109" s="99">
        <v>0</v>
      </c>
      <c r="M109" s="97">
        <v>0</v>
      </c>
      <c r="N109" s="98">
        <v>0</v>
      </c>
      <c r="O109" s="99">
        <v>0</v>
      </c>
      <c r="P109" s="97">
        <v>0</v>
      </c>
      <c r="Q109" s="98">
        <v>0</v>
      </c>
      <c r="R109" s="99">
        <v>0</v>
      </c>
      <c r="S109" s="97">
        <f t="shared" si="100"/>
        <v>0</v>
      </c>
      <c r="T109" s="98">
        <f t="shared" si="101"/>
        <v>0</v>
      </c>
      <c r="U109" s="99">
        <f t="shared" si="99"/>
        <v>0</v>
      </c>
    </row>
    <row r="110" spans="1:22" s="57" customFormat="1" ht="18" customHeight="1" x14ac:dyDescent="0.3">
      <c r="A110" s="55"/>
      <c r="B110" s="37" t="s">
        <v>22</v>
      </c>
      <c r="C110" s="56"/>
      <c r="D110" s="97">
        <v>0</v>
      </c>
      <c r="E110" s="98">
        <v>0</v>
      </c>
      <c r="F110" s="99">
        <v>0</v>
      </c>
      <c r="G110" s="97">
        <v>0</v>
      </c>
      <c r="H110" s="98">
        <v>0</v>
      </c>
      <c r="I110" s="99">
        <v>0</v>
      </c>
      <c r="J110" s="97">
        <v>0</v>
      </c>
      <c r="K110" s="98">
        <v>0</v>
      </c>
      <c r="L110" s="99">
        <v>0</v>
      </c>
      <c r="M110" s="97">
        <v>0</v>
      </c>
      <c r="N110" s="98">
        <v>0</v>
      </c>
      <c r="O110" s="99">
        <v>0</v>
      </c>
      <c r="P110" s="97">
        <v>0</v>
      </c>
      <c r="Q110" s="98">
        <v>0</v>
      </c>
      <c r="R110" s="99">
        <v>0</v>
      </c>
      <c r="S110" s="97">
        <f t="shared" si="100"/>
        <v>0</v>
      </c>
      <c r="T110" s="98">
        <f t="shared" si="101"/>
        <v>0</v>
      </c>
      <c r="U110" s="99">
        <f t="shared" si="99"/>
        <v>0</v>
      </c>
    </row>
    <row r="111" spans="1:22" s="57" customFormat="1" ht="18" customHeight="1" x14ac:dyDescent="0.3">
      <c r="A111" s="55"/>
      <c r="B111" s="37" t="s">
        <v>23</v>
      </c>
      <c r="C111" s="56"/>
      <c r="D111" s="97">
        <v>0</v>
      </c>
      <c r="E111" s="98">
        <v>0</v>
      </c>
      <c r="F111" s="99">
        <v>0</v>
      </c>
      <c r="G111" s="97">
        <v>0</v>
      </c>
      <c r="H111" s="98">
        <v>0</v>
      </c>
      <c r="I111" s="99">
        <v>0</v>
      </c>
      <c r="J111" s="97">
        <v>0</v>
      </c>
      <c r="K111" s="98">
        <v>0</v>
      </c>
      <c r="L111" s="99">
        <v>0</v>
      </c>
      <c r="M111" s="97">
        <v>0</v>
      </c>
      <c r="N111" s="98">
        <v>0</v>
      </c>
      <c r="O111" s="99">
        <v>0</v>
      </c>
      <c r="P111" s="97">
        <v>0</v>
      </c>
      <c r="Q111" s="98">
        <v>0</v>
      </c>
      <c r="R111" s="99">
        <v>0</v>
      </c>
      <c r="S111" s="97">
        <f t="shared" si="100"/>
        <v>0</v>
      </c>
      <c r="T111" s="98">
        <f t="shared" si="101"/>
        <v>0</v>
      </c>
      <c r="U111" s="99">
        <f t="shared" si="99"/>
        <v>0</v>
      </c>
    </row>
    <row r="112" spans="1:22" s="49" customFormat="1" ht="18" customHeight="1" x14ac:dyDescent="0.3">
      <c r="A112" s="47"/>
      <c r="B112" s="36" t="s">
        <v>60</v>
      </c>
      <c r="C112" s="48"/>
      <c r="D112" s="95"/>
      <c r="E112" s="96"/>
      <c r="F112" s="94"/>
      <c r="G112" s="95"/>
      <c r="H112" s="96"/>
      <c r="I112" s="94"/>
      <c r="J112" s="95"/>
      <c r="K112" s="96"/>
      <c r="L112" s="94"/>
      <c r="M112" s="95"/>
      <c r="N112" s="96"/>
      <c r="O112" s="94"/>
      <c r="P112" s="95"/>
      <c r="Q112" s="96"/>
      <c r="R112" s="94"/>
      <c r="S112" s="95"/>
      <c r="T112" s="96"/>
      <c r="U112" s="94"/>
    </row>
    <row r="113" spans="1:21" s="49" customFormat="1" ht="18" customHeight="1" x14ac:dyDescent="0.3">
      <c r="A113" s="47"/>
      <c r="B113" s="25" t="s">
        <v>17</v>
      </c>
      <c r="C113" s="48"/>
      <c r="D113" s="92">
        <v>0</v>
      </c>
      <c r="E113" s="93">
        <v>0</v>
      </c>
      <c r="F113" s="94">
        <v>0</v>
      </c>
      <c r="G113" s="92">
        <v>0</v>
      </c>
      <c r="H113" s="93">
        <v>0</v>
      </c>
      <c r="I113" s="94">
        <v>0</v>
      </c>
      <c r="J113" s="92">
        <v>0</v>
      </c>
      <c r="K113" s="93">
        <v>0</v>
      </c>
      <c r="L113" s="94">
        <v>0</v>
      </c>
      <c r="M113" s="92">
        <v>0</v>
      </c>
      <c r="N113" s="93">
        <v>0</v>
      </c>
      <c r="O113" s="94">
        <v>0</v>
      </c>
      <c r="P113" s="92">
        <v>0</v>
      </c>
      <c r="Q113" s="93">
        <v>0</v>
      </c>
      <c r="R113" s="94">
        <v>0</v>
      </c>
      <c r="S113" s="92">
        <f t="shared" ref="S113:S116" si="102">SUM(P113,M113,J113,G113,D113)</f>
        <v>0</v>
      </c>
      <c r="T113" s="93">
        <f t="shared" ref="T113:T116" si="103">SUM(Q113,N113,K113,H113,E113)</f>
        <v>0</v>
      </c>
      <c r="U113" s="94">
        <f t="shared" ref="U113:U117" si="104">T113-S113</f>
        <v>0</v>
      </c>
    </row>
    <row r="114" spans="1:21" s="49" customFormat="1" ht="18" customHeight="1" x14ac:dyDescent="0.3">
      <c r="A114" s="47"/>
      <c r="B114" s="25" t="s">
        <v>25</v>
      </c>
      <c r="C114" s="48"/>
      <c r="D114" s="92">
        <v>109.35</v>
      </c>
      <c r="E114" s="93">
        <v>0</v>
      </c>
      <c r="F114" s="94">
        <v>-109.35</v>
      </c>
      <c r="G114" s="92">
        <v>0</v>
      </c>
      <c r="H114" s="93">
        <v>0</v>
      </c>
      <c r="I114" s="94">
        <v>0</v>
      </c>
      <c r="J114" s="92">
        <v>0</v>
      </c>
      <c r="K114" s="93">
        <v>0</v>
      </c>
      <c r="L114" s="94">
        <v>0</v>
      </c>
      <c r="M114" s="92">
        <v>0</v>
      </c>
      <c r="N114" s="93">
        <v>0</v>
      </c>
      <c r="O114" s="94">
        <v>0</v>
      </c>
      <c r="P114" s="92">
        <v>0</v>
      </c>
      <c r="Q114" s="93">
        <v>0</v>
      </c>
      <c r="R114" s="94">
        <v>0</v>
      </c>
      <c r="S114" s="92">
        <f t="shared" si="102"/>
        <v>109.35</v>
      </c>
      <c r="T114" s="93">
        <f t="shared" si="103"/>
        <v>0</v>
      </c>
      <c r="U114" s="94">
        <f t="shared" si="104"/>
        <v>-109.35</v>
      </c>
    </row>
    <row r="115" spans="1:21" s="49" customFormat="1" ht="18" customHeight="1" x14ac:dyDescent="0.3">
      <c r="A115" s="47"/>
      <c r="B115" s="25" t="s">
        <v>26</v>
      </c>
      <c r="C115" s="48"/>
      <c r="D115" s="92">
        <v>55.092592500000002</v>
      </c>
      <c r="E115" s="93">
        <v>70.83333334000001</v>
      </c>
      <c r="F115" s="94">
        <v>15.740740840000008</v>
      </c>
      <c r="G115" s="92">
        <v>0</v>
      </c>
      <c r="H115" s="93">
        <v>0</v>
      </c>
      <c r="I115" s="94">
        <v>0</v>
      </c>
      <c r="J115" s="92">
        <v>0</v>
      </c>
      <c r="K115" s="93">
        <v>0</v>
      </c>
      <c r="L115" s="94">
        <v>0</v>
      </c>
      <c r="M115" s="92">
        <v>0</v>
      </c>
      <c r="N115" s="93">
        <v>0</v>
      </c>
      <c r="O115" s="94">
        <v>0</v>
      </c>
      <c r="P115" s="92">
        <v>0</v>
      </c>
      <c r="Q115" s="93">
        <v>0</v>
      </c>
      <c r="R115" s="94">
        <v>0</v>
      </c>
      <c r="S115" s="92">
        <f t="shared" si="102"/>
        <v>55.092592500000002</v>
      </c>
      <c r="T115" s="93">
        <f t="shared" si="103"/>
        <v>70.83333334000001</v>
      </c>
      <c r="U115" s="94">
        <f t="shared" si="104"/>
        <v>15.740740840000008</v>
      </c>
    </row>
    <row r="116" spans="1:21" s="49" customFormat="1" ht="18" customHeight="1" x14ac:dyDescent="0.3">
      <c r="A116" s="47"/>
      <c r="B116" s="25" t="s">
        <v>27</v>
      </c>
      <c r="C116" s="48"/>
      <c r="D116" s="92">
        <v>0</v>
      </c>
      <c r="E116" s="93">
        <v>-70.83333334000001</v>
      </c>
      <c r="F116" s="94">
        <v>-70.83333334000001</v>
      </c>
      <c r="G116" s="92">
        <v>0</v>
      </c>
      <c r="H116" s="93">
        <v>0</v>
      </c>
      <c r="I116" s="94">
        <v>0</v>
      </c>
      <c r="J116" s="92">
        <v>0</v>
      </c>
      <c r="K116" s="93">
        <v>0</v>
      </c>
      <c r="L116" s="94">
        <v>0</v>
      </c>
      <c r="M116" s="92">
        <v>0</v>
      </c>
      <c r="N116" s="93">
        <v>0</v>
      </c>
      <c r="O116" s="94">
        <v>0</v>
      </c>
      <c r="P116" s="92">
        <v>0</v>
      </c>
      <c r="Q116" s="93">
        <v>0</v>
      </c>
      <c r="R116" s="94">
        <v>0</v>
      </c>
      <c r="S116" s="92">
        <f t="shared" si="102"/>
        <v>0</v>
      </c>
      <c r="T116" s="93">
        <f t="shared" si="103"/>
        <v>-70.83333334000001</v>
      </c>
      <c r="U116" s="94">
        <f t="shared" si="104"/>
        <v>-70.83333334000001</v>
      </c>
    </row>
    <row r="117" spans="1:21" s="49" customFormat="1" ht="18" customHeight="1" x14ac:dyDescent="0.3">
      <c r="A117" s="47"/>
      <c r="B117" s="25"/>
      <c r="C117" s="48"/>
      <c r="D117" s="105">
        <f>SUM(D106:D106,D113:D116)</f>
        <v>468.73092193999992</v>
      </c>
      <c r="E117" s="106">
        <f>SUM(E106:E106,E113:E116)</f>
        <v>296.20618137999998</v>
      </c>
      <c r="F117" s="107">
        <f t="shared" ref="F117" si="105">E117-D117</f>
        <v>-172.52474055999994</v>
      </c>
      <c r="G117" s="105">
        <f>SUM(G106:G106,G113:G116)</f>
        <v>0</v>
      </c>
      <c r="H117" s="106">
        <f>SUM(H106:H106,H113:H116)</f>
        <v>0</v>
      </c>
      <c r="I117" s="107">
        <f t="shared" ref="I117" si="106">H117-G117</f>
        <v>0</v>
      </c>
      <c r="J117" s="105">
        <f>SUM(J106:J106,J113:J116)</f>
        <v>0</v>
      </c>
      <c r="K117" s="106">
        <f>SUM(K106:K106,K113:K116)</f>
        <v>0</v>
      </c>
      <c r="L117" s="107">
        <f t="shared" ref="L117" si="107">K117-J117</f>
        <v>0</v>
      </c>
      <c r="M117" s="105">
        <f>SUM(M106:M106,M113:M116)</f>
        <v>0</v>
      </c>
      <c r="N117" s="106">
        <f>SUM(N106:N106,N113:N116)</f>
        <v>0</v>
      </c>
      <c r="O117" s="107">
        <f t="shared" ref="O117" si="108">N117-M117</f>
        <v>0</v>
      </c>
      <c r="P117" s="105">
        <f>SUM(P106:P106,P113:P116)</f>
        <v>0</v>
      </c>
      <c r="Q117" s="106">
        <f>SUM(Q106:Q106,Q113:Q116)</f>
        <v>0</v>
      </c>
      <c r="R117" s="107">
        <f t="shared" ref="R117" si="109">Q117-P117</f>
        <v>0</v>
      </c>
      <c r="S117" s="105">
        <f>SUM(S106:S106,S113:S116)</f>
        <v>468.73092193999992</v>
      </c>
      <c r="T117" s="106">
        <f>SUM(T106:T106,T113:T116)</f>
        <v>296.20618137999998</v>
      </c>
      <c r="U117" s="107">
        <f t="shared" si="104"/>
        <v>-172.52474055999994</v>
      </c>
    </row>
    <row r="118" spans="1:21" s="49" customFormat="1" ht="15" customHeight="1" x14ac:dyDescent="0.3">
      <c r="A118" s="47"/>
      <c r="B118" s="25"/>
      <c r="C118" s="48"/>
      <c r="D118" s="58"/>
      <c r="E118" s="59"/>
      <c r="F118" s="60"/>
      <c r="G118" s="58"/>
      <c r="H118" s="59"/>
      <c r="I118" s="60"/>
      <c r="J118" s="58"/>
      <c r="K118" s="59"/>
      <c r="L118" s="60"/>
      <c r="M118" s="58"/>
      <c r="N118" s="59"/>
      <c r="O118" s="60"/>
      <c r="P118" s="58"/>
      <c r="Q118" s="59"/>
      <c r="R118" s="60"/>
      <c r="S118" s="58"/>
      <c r="T118" s="59"/>
      <c r="U118" s="60"/>
    </row>
    <row r="119" spans="1:21" s="49" customFormat="1" ht="18" customHeight="1" x14ac:dyDescent="0.3">
      <c r="A119" s="47"/>
      <c r="B119" s="23" t="s">
        <v>28</v>
      </c>
      <c r="C119" s="48"/>
      <c r="D119" s="47"/>
      <c r="E119" s="50"/>
      <c r="F119" s="51"/>
      <c r="G119" s="47"/>
      <c r="H119" s="50"/>
      <c r="I119" s="51"/>
      <c r="J119" s="47"/>
      <c r="K119" s="50"/>
      <c r="L119" s="51"/>
      <c r="M119" s="47"/>
      <c r="N119" s="50"/>
      <c r="O119" s="51"/>
      <c r="P119" s="47"/>
      <c r="Q119" s="50"/>
      <c r="R119" s="51"/>
      <c r="S119" s="47"/>
      <c r="T119" s="50"/>
      <c r="U119" s="51"/>
    </row>
    <row r="120" spans="1:21" s="49" customFormat="1" ht="18" customHeight="1" x14ac:dyDescent="0.3">
      <c r="A120" s="47"/>
      <c r="B120" s="35" t="s">
        <v>29</v>
      </c>
      <c r="C120" s="48"/>
      <c r="D120" s="92">
        <v>118.62711168746668</v>
      </c>
      <c r="E120" s="93">
        <v>118.55178480000001</v>
      </c>
      <c r="F120" s="94">
        <v>-7.5326887466673043E-2</v>
      </c>
      <c r="G120" s="92">
        <v>22.875</v>
      </c>
      <c r="H120" s="93">
        <v>21.939</v>
      </c>
      <c r="I120" s="94">
        <v>-0.93599999999999994</v>
      </c>
      <c r="J120" s="92">
        <v>0.37688831253333338</v>
      </c>
      <c r="K120" s="93">
        <v>0.45221519999999993</v>
      </c>
      <c r="L120" s="94">
        <v>7.5326887466666548E-2</v>
      </c>
      <c r="M120" s="92">
        <v>0</v>
      </c>
      <c r="N120" s="93">
        <v>0</v>
      </c>
      <c r="O120" s="94">
        <v>0</v>
      </c>
      <c r="P120" s="92">
        <v>0</v>
      </c>
      <c r="Q120" s="93">
        <v>0</v>
      </c>
      <c r="R120" s="94">
        <v>0</v>
      </c>
      <c r="S120" s="92">
        <f t="shared" ref="S120" si="110">SUM(P120,M120,J120,G120,D120)</f>
        <v>141.87900000000002</v>
      </c>
      <c r="T120" s="93">
        <f t="shared" ref="T120" si="111">SUM(Q120,N120,K120,H120,E120)</f>
        <v>140.94300000000001</v>
      </c>
      <c r="U120" s="94">
        <f t="shared" ref="U120" si="112">T120-S120</f>
        <v>-0.93600000000000705</v>
      </c>
    </row>
    <row r="121" spans="1:21" s="49" customFormat="1" ht="18" customHeight="1" x14ac:dyDescent="0.3">
      <c r="A121" s="47"/>
      <c r="B121" s="35" t="s">
        <v>30</v>
      </c>
      <c r="C121" s="48"/>
      <c r="D121" s="100"/>
      <c r="E121" s="101"/>
      <c r="F121" s="102"/>
      <c r="G121" s="100"/>
      <c r="H121" s="101"/>
      <c r="I121" s="102"/>
      <c r="J121" s="100"/>
      <c r="K121" s="101"/>
      <c r="L121" s="102"/>
      <c r="M121" s="100"/>
      <c r="N121" s="101"/>
      <c r="O121" s="102"/>
      <c r="P121" s="100"/>
      <c r="Q121" s="101"/>
      <c r="R121" s="102"/>
      <c r="S121" s="100"/>
      <c r="T121" s="101"/>
      <c r="U121" s="102"/>
    </row>
    <row r="122" spans="1:21" s="49" customFormat="1" ht="18" hidden="1" customHeight="1" x14ac:dyDescent="0.3">
      <c r="A122" s="47"/>
      <c r="B122" s="76"/>
      <c r="C122" s="77"/>
      <c r="D122" s="103">
        <v>123.1066675312</v>
      </c>
      <c r="E122" s="104">
        <v>123.2020464</v>
      </c>
      <c r="F122" s="91">
        <v>9.5378868799997463E-2</v>
      </c>
      <c r="G122" s="103">
        <v>0</v>
      </c>
      <c r="H122" s="104">
        <v>0</v>
      </c>
      <c r="I122" s="91">
        <v>0</v>
      </c>
      <c r="J122" s="103">
        <v>0</v>
      </c>
      <c r="K122" s="104">
        <v>0</v>
      </c>
      <c r="L122" s="91">
        <v>0</v>
      </c>
      <c r="M122" s="103">
        <v>0</v>
      </c>
      <c r="N122" s="104">
        <v>0</v>
      </c>
      <c r="O122" s="91">
        <v>0</v>
      </c>
      <c r="P122" s="103">
        <v>0</v>
      </c>
      <c r="Q122" s="104">
        <v>0</v>
      </c>
      <c r="R122" s="91">
        <v>0</v>
      </c>
      <c r="S122" s="103">
        <f t="shared" ref="S122:S133" si="113">SUM(P122,M122,J122,G122,D122)</f>
        <v>123.1066675312</v>
      </c>
      <c r="T122" s="104">
        <f t="shared" ref="T122:T133" si="114">SUM(Q122,N122,K122,H122,E122)</f>
        <v>123.2020464</v>
      </c>
      <c r="U122" s="91">
        <f t="shared" ref="U122:U134" si="115">T122-S122</f>
        <v>9.5378868799997463E-2</v>
      </c>
    </row>
    <row r="123" spans="1:21" s="49" customFormat="1" ht="18" hidden="1" customHeight="1" x14ac:dyDescent="0.3">
      <c r="A123" s="47"/>
      <c r="B123" s="76"/>
      <c r="C123" s="77"/>
      <c r="D123" s="103">
        <v>0</v>
      </c>
      <c r="E123" s="104">
        <v>0</v>
      </c>
      <c r="F123" s="91">
        <v>0</v>
      </c>
      <c r="G123" s="103">
        <v>0</v>
      </c>
      <c r="H123" s="104">
        <v>0</v>
      </c>
      <c r="I123" s="91">
        <v>0</v>
      </c>
      <c r="J123" s="103">
        <v>0</v>
      </c>
      <c r="K123" s="104">
        <v>0</v>
      </c>
      <c r="L123" s="91">
        <v>0</v>
      </c>
      <c r="M123" s="103">
        <v>0</v>
      </c>
      <c r="N123" s="104">
        <v>0</v>
      </c>
      <c r="O123" s="91">
        <v>0</v>
      </c>
      <c r="P123" s="103">
        <v>0</v>
      </c>
      <c r="Q123" s="104">
        <v>0</v>
      </c>
      <c r="R123" s="91">
        <v>0</v>
      </c>
      <c r="S123" s="103">
        <f t="shared" si="113"/>
        <v>0</v>
      </c>
      <c r="T123" s="104">
        <f t="shared" si="114"/>
        <v>0</v>
      </c>
      <c r="U123" s="91">
        <f t="shared" si="115"/>
        <v>0</v>
      </c>
    </row>
    <row r="124" spans="1:21" s="49" customFormat="1" ht="18" hidden="1" customHeight="1" x14ac:dyDescent="0.3">
      <c r="A124" s="47"/>
      <c r="B124" s="76"/>
      <c r="C124" s="77"/>
      <c r="D124" s="103">
        <v>0</v>
      </c>
      <c r="E124" s="104">
        <v>0</v>
      </c>
      <c r="F124" s="91">
        <v>0</v>
      </c>
      <c r="G124" s="103">
        <v>0</v>
      </c>
      <c r="H124" s="104">
        <v>0</v>
      </c>
      <c r="I124" s="91">
        <v>0</v>
      </c>
      <c r="J124" s="103">
        <v>0.44018508117262251</v>
      </c>
      <c r="K124" s="104">
        <v>0.46995359999999997</v>
      </c>
      <c r="L124" s="91">
        <v>2.9768518827377466E-2</v>
      </c>
      <c r="M124" s="103">
        <v>0</v>
      </c>
      <c r="N124" s="104">
        <v>0</v>
      </c>
      <c r="O124" s="91">
        <v>0</v>
      </c>
      <c r="P124" s="103">
        <v>0</v>
      </c>
      <c r="Q124" s="104">
        <v>0</v>
      </c>
      <c r="R124" s="91">
        <v>0</v>
      </c>
      <c r="S124" s="103">
        <f t="shared" si="113"/>
        <v>0.44018508117262251</v>
      </c>
      <c r="T124" s="104">
        <f t="shared" si="114"/>
        <v>0.46995359999999997</v>
      </c>
      <c r="U124" s="91">
        <f t="shared" si="115"/>
        <v>2.9768518827377466E-2</v>
      </c>
    </row>
    <row r="125" spans="1:21" s="49" customFormat="1" ht="18" customHeight="1" x14ac:dyDescent="0.3">
      <c r="A125" s="47"/>
      <c r="B125" s="25" t="s">
        <v>31</v>
      </c>
      <c r="C125" s="48"/>
      <c r="D125" s="92">
        <v>123.1066675312</v>
      </c>
      <c r="E125" s="93">
        <v>123.2020464</v>
      </c>
      <c r="F125" s="94">
        <v>9.5378868799997463E-2</v>
      </c>
      <c r="G125" s="92">
        <v>0.93606400000000001</v>
      </c>
      <c r="H125" s="93">
        <v>1.404096</v>
      </c>
      <c r="I125" s="94">
        <v>0.468032</v>
      </c>
      <c r="J125" s="92">
        <v>0.44018508117262251</v>
      </c>
      <c r="K125" s="93">
        <v>0.46995359999999997</v>
      </c>
      <c r="L125" s="94">
        <v>2.9768518827377466E-2</v>
      </c>
      <c r="M125" s="92">
        <v>0</v>
      </c>
      <c r="N125" s="93">
        <v>0</v>
      </c>
      <c r="O125" s="94">
        <v>0</v>
      </c>
      <c r="P125" s="92">
        <v>0</v>
      </c>
      <c r="Q125" s="93">
        <v>0</v>
      </c>
      <c r="R125" s="94">
        <v>0</v>
      </c>
      <c r="S125" s="92">
        <f t="shared" si="113"/>
        <v>124.48291661237262</v>
      </c>
      <c r="T125" s="93">
        <f t="shared" si="114"/>
        <v>125.07609600000001</v>
      </c>
      <c r="U125" s="94">
        <f t="shared" si="115"/>
        <v>0.5931793876273872</v>
      </c>
    </row>
    <row r="126" spans="1:21" s="49" customFormat="1" ht="18" customHeight="1" x14ac:dyDescent="0.3">
      <c r="A126" s="47"/>
      <c r="B126" s="25" t="s">
        <v>32</v>
      </c>
      <c r="C126" s="48"/>
      <c r="D126" s="92">
        <v>0</v>
      </c>
      <c r="E126" s="93">
        <v>0</v>
      </c>
      <c r="F126" s="94">
        <v>0</v>
      </c>
      <c r="G126" s="92">
        <v>7.2398699999999998</v>
      </c>
      <c r="H126" s="93">
        <v>11.583792000000001</v>
      </c>
      <c r="I126" s="94">
        <v>4.3439220000000009</v>
      </c>
      <c r="J126" s="92">
        <v>0</v>
      </c>
      <c r="K126" s="93">
        <v>0</v>
      </c>
      <c r="L126" s="94">
        <v>0</v>
      </c>
      <c r="M126" s="92">
        <v>0</v>
      </c>
      <c r="N126" s="93">
        <v>0</v>
      </c>
      <c r="O126" s="94">
        <v>0</v>
      </c>
      <c r="P126" s="92">
        <v>0</v>
      </c>
      <c r="Q126" s="93">
        <v>0</v>
      </c>
      <c r="R126" s="94">
        <v>0</v>
      </c>
      <c r="S126" s="92">
        <f t="shared" si="113"/>
        <v>7.2398699999999998</v>
      </c>
      <c r="T126" s="93">
        <f t="shared" si="114"/>
        <v>11.583792000000001</v>
      </c>
      <c r="U126" s="94">
        <f t="shared" si="115"/>
        <v>4.3439220000000009</v>
      </c>
    </row>
    <row r="127" spans="1:21" s="49" customFormat="1" ht="18" customHeight="1" x14ac:dyDescent="0.3">
      <c r="A127" s="47"/>
      <c r="B127" s="25" t="s">
        <v>33</v>
      </c>
      <c r="C127" s="48"/>
      <c r="D127" s="92">
        <v>0</v>
      </c>
      <c r="E127" s="93">
        <v>0</v>
      </c>
      <c r="F127" s="94">
        <v>0</v>
      </c>
      <c r="G127" s="92">
        <v>5.6383229999999998</v>
      </c>
      <c r="H127" s="93">
        <v>7.5177639999999997</v>
      </c>
      <c r="I127" s="94">
        <v>1.8794409999999999</v>
      </c>
      <c r="J127" s="92">
        <v>0</v>
      </c>
      <c r="K127" s="93">
        <v>0</v>
      </c>
      <c r="L127" s="94">
        <v>0</v>
      </c>
      <c r="M127" s="92">
        <v>0</v>
      </c>
      <c r="N127" s="93">
        <v>0</v>
      </c>
      <c r="O127" s="94">
        <v>0</v>
      </c>
      <c r="P127" s="92">
        <v>0</v>
      </c>
      <c r="Q127" s="93">
        <v>0</v>
      </c>
      <c r="R127" s="94">
        <v>0</v>
      </c>
      <c r="S127" s="92">
        <f t="shared" si="113"/>
        <v>5.6383229999999998</v>
      </c>
      <c r="T127" s="93">
        <f t="shared" si="114"/>
        <v>7.5177639999999997</v>
      </c>
      <c r="U127" s="94">
        <f t="shared" si="115"/>
        <v>1.8794409999999999</v>
      </c>
    </row>
    <row r="128" spans="1:21" s="49" customFormat="1" ht="18" customHeight="1" x14ac:dyDescent="0.3">
      <c r="A128" s="47"/>
      <c r="B128" s="25" t="s">
        <v>34</v>
      </c>
      <c r="C128" s="48"/>
      <c r="D128" s="92">
        <v>0</v>
      </c>
      <c r="E128" s="93">
        <v>0</v>
      </c>
      <c r="F128" s="94">
        <v>0</v>
      </c>
      <c r="G128" s="92">
        <v>5.5066889999999997</v>
      </c>
      <c r="H128" s="93">
        <v>7.3422520000000002</v>
      </c>
      <c r="I128" s="94">
        <v>1.8355630000000005</v>
      </c>
      <c r="J128" s="92">
        <v>0</v>
      </c>
      <c r="K128" s="93">
        <v>0</v>
      </c>
      <c r="L128" s="94">
        <v>0</v>
      </c>
      <c r="M128" s="92">
        <v>0</v>
      </c>
      <c r="N128" s="93">
        <v>0</v>
      </c>
      <c r="O128" s="94">
        <v>0</v>
      </c>
      <c r="P128" s="92">
        <v>0</v>
      </c>
      <c r="Q128" s="93">
        <v>0</v>
      </c>
      <c r="R128" s="94">
        <v>0</v>
      </c>
      <c r="S128" s="92">
        <f t="shared" si="113"/>
        <v>5.5066889999999997</v>
      </c>
      <c r="T128" s="93">
        <f t="shared" si="114"/>
        <v>7.3422520000000002</v>
      </c>
      <c r="U128" s="94">
        <f t="shared" si="115"/>
        <v>1.8355630000000005</v>
      </c>
    </row>
    <row r="129" spans="1:22" s="49" customFormat="1" ht="18" customHeight="1" x14ac:dyDescent="0.3">
      <c r="A129" s="47"/>
      <c r="B129" s="25" t="s">
        <v>35</v>
      </c>
      <c r="C129" s="48"/>
      <c r="D129" s="92">
        <v>0</v>
      </c>
      <c r="E129" s="93">
        <v>0</v>
      </c>
      <c r="F129" s="94">
        <v>0</v>
      </c>
      <c r="G129" s="92">
        <v>0.28520699999999999</v>
      </c>
      <c r="H129" s="93">
        <v>0.28520699999999999</v>
      </c>
      <c r="I129" s="94">
        <v>0</v>
      </c>
      <c r="J129" s="92">
        <v>0</v>
      </c>
      <c r="K129" s="93">
        <v>0</v>
      </c>
      <c r="L129" s="94">
        <v>0</v>
      </c>
      <c r="M129" s="92">
        <v>0</v>
      </c>
      <c r="N129" s="93">
        <v>0</v>
      </c>
      <c r="O129" s="94">
        <v>0</v>
      </c>
      <c r="P129" s="92">
        <v>0</v>
      </c>
      <c r="Q129" s="93">
        <v>0</v>
      </c>
      <c r="R129" s="94">
        <v>0</v>
      </c>
      <c r="S129" s="92">
        <f t="shared" si="113"/>
        <v>0.28520699999999999</v>
      </c>
      <c r="T129" s="93">
        <f t="shared" si="114"/>
        <v>0.28520699999999999</v>
      </c>
      <c r="U129" s="94">
        <f t="shared" si="115"/>
        <v>0</v>
      </c>
    </row>
    <row r="130" spans="1:22" s="49" customFormat="1" ht="18" customHeight="1" x14ac:dyDescent="0.3">
      <c r="A130" s="47"/>
      <c r="B130" s="25" t="s">
        <v>36</v>
      </c>
      <c r="C130" s="48"/>
      <c r="D130" s="92">
        <v>0</v>
      </c>
      <c r="E130" s="93">
        <v>0</v>
      </c>
      <c r="F130" s="94">
        <v>0</v>
      </c>
      <c r="G130" s="92">
        <v>0.28520699999999999</v>
      </c>
      <c r="H130" s="93">
        <v>0.380276</v>
      </c>
      <c r="I130" s="94">
        <v>9.5069000000000015E-2</v>
      </c>
      <c r="J130" s="92">
        <v>0</v>
      </c>
      <c r="K130" s="93">
        <v>0</v>
      </c>
      <c r="L130" s="94">
        <v>0</v>
      </c>
      <c r="M130" s="92">
        <v>0</v>
      </c>
      <c r="N130" s="93">
        <v>0</v>
      </c>
      <c r="O130" s="94">
        <v>0</v>
      </c>
      <c r="P130" s="92">
        <v>0</v>
      </c>
      <c r="Q130" s="93">
        <v>0</v>
      </c>
      <c r="R130" s="94">
        <v>0</v>
      </c>
      <c r="S130" s="92">
        <f t="shared" si="113"/>
        <v>0.28520699999999999</v>
      </c>
      <c r="T130" s="93">
        <f t="shared" si="114"/>
        <v>0.380276</v>
      </c>
      <c r="U130" s="94">
        <f t="shared" si="115"/>
        <v>9.5069000000000015E-2</v>
      </c>
    </row>
    <row r="131" spans="1:22" s="49" customFormat="1" ht="18" customHeight="1" x14ac:dyDescent="0.3">
      <c r="A131" s="47"/>
      <c r="B131" s="25" t="s">
        <v>37</v>
      </c>
      <c r="C131" s="48"/>
      <c r="D131" s="92">
        <v>0</v>
      </c>
      <c r="E131" s="93">
        <v>0</v>
      </c>
      <c r="F131" s="94">
        <v>0</v>
      </c>
      <c r="G131" s="92">
        <v>0.109695</v>
      </c>
      <c r="H131" s="93">
        <v>0.14626</v>
      </c>
      <c r="I131" s="94">
        <v>3.6565E-2</v>
      </c>
      <c r="J131" s="92">
        <v>0</v>
      </c>
      <c r="K131" s="93">
        <v>0</v>
      </c>
      <c r="L131" s="94">
        <v>0</v>
      </c>
      <c r="M131" s="92">
        <v>0</v>
      </c>
      <c r="N131" s="93">
        <v>0</v>
      </c>
      <c r="O131" s="94">
        <v>0</v>
      </c>
      <c r="P131" s="92">
        <v>0</v>
      </c>
      <c r="Q131" s="93">
        <v>0</v>
      </c>
      <c r="R131" s="94">
        <v>0</v>
      </c>
      <c r="S131" s="92">
        <f t="shared" si="113"/>
        <v>0.109695</v>
      </c>
      <c r="T131" s="93">
        <f t="shared" si="114"/>
        <v>0.14626</v>
      </c>
      <c r="U131" s="94">
        <f t="shared" si="115"/>
        <v>3.6565E-2</v>
      </c>
    </row>
    <row r="132" spans="1:22" s="49" customFormat="1" ht="18" customHeight="1" x14ac:dyDescent="0.3">
      <c r="A132" s="47"/>
      <c r="B132" s="25" t="s">
        <v>38</v>
      </c>
      <c r="C132" s="48"/>
      <c r="D132" s="92">
        <v>0</v>
      </c>
      <c r="E132" s="93">
        <v>0</v>
      </c>
      <c r="F132" s="94">
        <v>0</v>
      </c>
      <c r="G132" s="92">
        <v>2.9252E-2</v>
      </c>
      <c r="H132" s="93">
        <v>3.6565E-2</v>
      </c>
      <c r="I132" s="94">
        <v>7.3130000000000001E-3</v>
      </c>
      <c r="J132" s="92">
        <v>0</v>
      </c>
      <c r="K132" s="93">
        <v>0</v>
      </c>
      <c r="L132" s="94">
        <v>0</v>
      </c>
      <c r="M132" s="92">
        <v>0</v>
      </c>
      <c r="N132" s="93">
        <v>0</v>
      </c>
      <c r="O132" s="94">
        <v>0</v>
      </c>
      <c r="P132" s="92">
        <v>0</v>
      </c>
      <c r="Q132" s="93">
        <v>0</v>
      </c>
      <c r="R132" s="94">
        <v>0</v>
      </c>
      <c r="S132" s="92">
        <f t="shared" si="113"/>
        <v>2.9252E-2</v>
      </c>
      <c r="T132" s="93">
        <f t="shared" si="114"/>
        <v>3.6565E-2</v>
      </c>
      <c r="U132" s="94">
        <f t="shared" si="115"/>
        <v>7.3130000000000001E-3</v>
      </c>
    </row>
    <row r="133" spans="1:22" s="49" customFormat="1" ht="18" customHeight="1" x14ac:dyDescent="0.3">
      <c r="A133" s="47"/>
      <c r="B133" s="35" t="s">
        <v>39</v>
      </c>
      <c r="C133" s="48"/>
      <c r="D133" s="92">
        <v>0</v>
      </c>
      <c r="E133" s="93">
        <v>0</v>
      </c>
      <c r="F133" s="94">
        <v>0</v>
      </c>
      <c r="G133" s="92">
        <v>172.95666096785641</v>
      </c>
      <c r="H133" s="93">
        <v>171.82900000000001</v>
      </c>
      <c r="I133" s="94">
        <v>-1.1276609678564</v>
      </c>
      <c r="J133" s="92">
        <v>0</v>
      </c>
      <c r="K133" s="93">
        <v>0</v>
      </c>
      <c r="L133" s="94">
        <v>0</v>
      </c>
      <c r="M133" s="92">
        <v>0</v>
      </c>
      <c r="N133" s="93">
        <v>0</v>
      </c>
      <c r="O133" s="94">
        <v>0</v>
      </c>
      <c r="P133" s="92">
        <v>0</v>
      </c>
      <c r="Q133" s="93">
        <v>0</v>
      </c>
      <c r="R133" s="94">
        <v>0</v>
      </c>
      <c r="S133" s="92">
        <f t="shared" si="113"/>
        <v>172.95666096785641</v>
      </c>
      <c r="T133" s="93">
        <f t="shared" si="114"/>
        <v>171.82900000000001</v>
      </c>
      <c r="U133" s="94">
        <f t="shared" si="115"/>
        <v>-1.1276609678564</v>
      </c>
    </row>
    <row r="134" spans="1:22" s="49" customFormat="1" ht="18" customHeight="1" x14ac:dyDescent="0.3">
      <c r="A134" s="47"/>
      <c r="B134" s="54"/>
      <c r="C134" s="48"/>
      <c r="D134" s="105">
        <f>SUM(D120,D125:D133)</f>
        <v>241.73377921866668</v>
      </c>
      <c r="E134" s="106">
        <f>SUM(E120,E125:E133)</f>
        <v>241.75383120000001</v>
      </c>
      <c r="F134" s="107">
        <f t="shared" ref="F134" si="116">E134-D134</f>
        <v>2.005198133332442E-2</v>
      </c>
      <c r="G134" s="105">
        <f>SUM(G120,G125:G133)</f>
        <v>215.8619679678564</v>
      </c>
      <c r="H134" s="106">
        <f>SUM(H120,H125:H133)</f>
        <v>222.464212</v>
      </c>
      <c r="I134" s="107">
        <f t="shared" ref="I134" si="117">H134-G134</f>
        <v>6.6022440321436022</v>
      </c>
      <c r="J134" s="105">
        <f>SUM(J120,J125:J133)</f>
        <v>0.81707339370595589</v>
      </c>
      <c r="K134" s="106">
        <f>SUM(K120,K125:K133)</f>
        <v>0.9221687999999999</v>
      </c>
      <c r="L134" s="107">
        <f>K134-J134</f>
        <v>0.10509540629404401</v>
      </c>
      <c r="M134" s="105">
        <f>SUM(M120,M125:M133)</f>
        <v>0</v>
      </c>
      <c r="N134" s="106">
        <f>SUM(N120,N125:N133)</f>
        <v>0</v>
      </c>
      <c r="O134" s="107">
        <f t="shared" ref="O134" si="118">N134-M134</f>
        <v>0</v>
      </c>
      <c r="P134" s="105">
        <f>SUM(P120,P125:P133)</f>
        <v>0</v>
      </c>
      <c r="Q134" s="106">
        <f>SUM(Q120,Q125:Q133)</f>
        <v>0</v>
      </c>
      <c r="R134" s="107">
        <f t="shared" ref="R134" si="119">Q134-P134</f>
        <v>0</v>
      </c>
      <c r="S134" s="105">
        <f>SUM(S120,S125:S133)</f>
        <v>458.41282058022904</v>
      </c>
      <c r="T134" s="106">
        <f>SUM(T120,T125:T133)</f>
        <v>465.14021199999996</v>
      </c>
      <c r="U134" s="107">
        <f t="shared" si="115"/>
        <v>6.7273914197709246</v>
      </c>
    </row>
    <row r="135" spans="1:22" s="49" customFormat="1" ht="15" customHeight="1" x14ac:dyDescent="0.3">
      <c r="A135" s="47"/>
      <c r="B135" s="54"/>
      <c r="C135" s="48"/>
      <c r="D135" s="108"/>
      <c r="E135" s="109"/>
      <c r="F135" s="110"/>
      <c r="G135" s="108"/>
      <c r="H135" s="109"/>
      <c r="I135" s="110"/>
      <c r="J135" s="108"/>
      <c r="K135" s="109"/>
      <c r="L135" s="110"/>
      <c r="M135" s="108"/>
      <c r="N135" s="109"/>
      <c r="O135" s="110"/>
      <c r="P135" s="108"/>
      <c r="Q135" s="109"/>
      <c r="R135" s="110"/>
      <c r="S135" s="108"/>
      <c r="T135" s="109"/>
      <c r="U135" s="110"/>
    </row>
    <row r="136" spans="1:22" s="49" customFormat="1" ht="18" customHeight="1" x14ac:dyDescent="0.3">
      <c r="A136" s="47"/>
      <c r="B136" s="23" t="s">
        <v>55</v>
      </c>
      <c r="C136" s="48"/>
      <c r="D136" s="105">
        <v>14.873706349999999</v>
      </c>
      <c r="E136" s="106">
        <v>20.273706350000001</v>
      </c>
      <c r="F136" s="107">
        <v>5.4000000000000021</v>
      </c>
      <c r="G136" s="105">
        <v>14.400145999999999</v>
      </c>
      <c r="H136" s="106">
        <v>9.4002920000000003</v>
      </c>
      <c r="I136" s="107">
        <v>-4.9998539999999991</v>
      </c>
      <c r="J136" s="105">
        <v>0</v>
      </c>
      <c r="K136" s="106">
        <v>0</v>
      </c>
      <c r="L136" s="107">
        <v>0</v>
      </c>
      <c r="M136" s="105">
        <v>0</v>
      </c>
      <c r="N136" s="106">
        <v>0</v>
      </c>
      <c r="O136" s="107">
        <v>0</v>
      </c>
      <c r="P136" s="105">
        <v>0</v>
      </c>
      <c r="Q136" s="106">
        <v>0</v>
      </c>
      <c r="R136" s="107">
        <v>0</v>
      </c>
      <c r="S136" s="105">
        <f t="shared" ref="S136" si="120">SUM(P136,M136,J136,G136,D136)</f>
        <v>29.273852349999999</v>
      </c>
      <c r="T136" s="106">
        <f t="shared" ref="T136" si="121">SUM(Q136,N136,K136,H136,E136)</f>
        <v>29.673998350000002</v>
      </c>
      <c r="U136" s="107">
        <f t="shared" ref="U136" si="122">T136-S136</f>
        <v>0.400146000000003</v>
      </c>
    </row>
    <row r="137" spans="1:22" s="49" customFormat="1" ht="15" customHeight="1" x14ac:dyDescent="0.3">
      <c r="A137" s="47"/>
      <c r="B137" s="54"/>
      <c r="C137" s="48"/>
      <c r="D137" s="108"/>
      <c r="E137" s="109"/>
      <c r="F137" s="110"/>
      <c r="G137" s="108"/>
      <c r="H137" s="109"/>
      <c r="I137" s="110"/>
      <c r="J137" s="108"/>
      <c r="K137" s="109"/>
      <c r="L137" s="110"/>
      <c r="M137" s="108"/>
      <c r="N137" s="109"/>
      <c r="O137" s="110"/>
      <c r="P137" s="108"/>
      <c r="Q137" s="109"/>
      <c r="R137" s="110"/>
      <c r="S137" s="108"/>
      <c r="T137" s="109"/>
      <c r="U137" s="110"/>
    </row>
    <row r="138" spans="1:22" s="49" customFormat="1" ht="18" customHeight="1" x14ac:dyDescent="0.3">
      <c r="A138" s="47"/>
      <c r="B138" s="72" t="s">
        <v>40</v>
      </c>
      <c r="C138" s="48"/>
      <c r="D138" s="114">
        <f>SUM(D136,D134,D117,D102,D96)</f>
        <v>4036.8429104205434</v>
      </c>
      <c r="E138" s="115">
        <f>SUM(E136,E134,E117,E102,E96)</f>
        <v>3831.4216414299999</v>
      </c>
      <c r="F138" s="116">
        <f t="shared" ref="F138" si="123">E138-D138</f>
        <v>-205.42126899054347</v>
      </c>
      <c r="G138" s="114">
        <f>SUM(G136,G134,G117,G102,G96)</f>
        <v>1300.1070423835331</v>
      </c>
      <c r="H138" s="115">
        <f>SUM(H136,H134,H117,H102,H96)</f>
        <v>1282.7541912300001</v>
      </c>
      <c r="I138" s="116">
        <f t="shared" ref="I138" si="124">H138-G138</f>
        <v>-17.352851153533038</v>
      </c>
      <c r="J138" s="114">
        <f>SUM(J136,J134,J117,J102,J96)</f>
        <v>4.6631473035476221</v>
      </c>
      <c r="K138" s="115">
        <f>SUM(K136,K134,K117,K102,K96)</f>
        <v>4.2707884600000003</v>
      </c>
      <c r="L138" s="116">
        <f t="shared" ref="L138" si="125">K138-J138</f>
        <v>-0.39235884354762174</v>
      </c>
      <c r="M138" s="114">
        <f>SUM(M136,M134,M117,M102,M96)</f>
        <v>0</v>
      </c>
      <c r="N138" s="115">
        <f>SUM(N136,N134,N117,N102,N96)</f>
        <v>0</v>
      </c>
      <c r="O138" s="116">
        <f t="shared" ref="O138" si="126">N138-M138</f>
        <v>0</v>
      </c>
      <c r="P138" s="114">
        <f>SUM(P136,P134,P117,P102,P96)</f>
        <v>385.30670568612248</v>
      </c>
      <c r="Q138" s="115">
        <f>SUM(Q136,Q134,Q117,Q102,Q96)</f>
        <v>426.85474840999996</v>
      </c>
      <c r="R138" s="116">
        <f t="shared" ref="R138" si="127">Q138-P138</f>
        <v>41.548042723877472</v>
      </c>
      <c r="S138" s="114">
        <f>SUM(S136,S134,S117,S102,S96)</f>
        <v>5726.9198057937465</v>
      </c>
      <c r="T138" s="115">
        <f>SUM(T136,T134,T117,T102,T96)</f>
        <v>5545.3013695300006</v>
      </c>
      <c r="U138" s="116">
        <f t="shared" ref="U138" si="128">T138-S138</f>
        <v>-181.61843626374593</v>
      </c>
    </row>
    <row r="139" spans="1:22" s="49" customFormat="1" ht="15" customHeight="1" x14ac:dyDescent="0.3">
      <c r="A139" s="47"/>
      <c r="B139" s="54"/>
      <c r="C139" s="48"/>
      <c r="D139" s="47"/>
      <c r="E139" s="50"/>
      <c r="F139" s="51"/>
      <c r="G139" s="47"/>
      <c r="H139" s="50"/>
      <c r="I139" s="51"/>
      <c r="J139" s="47"/>
      <c r="K139" s="50"/>
      <c r="L139" s="51"/>
      <c r="M139" s="47"/>
      <c r="N139" s="50"/>
      <c r="O139" s="51"/>
      <c r="P139" s="47"/>
      <c r="Q139" s="50"/>
      <c r="R139" s="51"/>
      <c r="S139" s="47"/>
      <c r="T139" s="50"/>
      <c r="U139" s="51"/>
    </row>
    <row r="140" spans="1:22" s="49" customFormat="1" ht="18" customHeight="1" x14ac:dyDescent="0.3">
      <c r="A140" s="47"/>
      <c r="B140" s="23" t="s">
        <v>41</v>
      </c>
      <c r="C140" s="48"/>
      <c r="D140" s="47"/>
      <c r="E140" s="50"/>
      <c r="F140" s="51"/>
      <c r="G140" s="47"/>
      <c r="H140" s="50"/>
      <c r="I140" s="51"/>
      <c r="J140" s="47"/>
      <c r="K140" s="50"/>
      <c r="L140" s="51"/>
      <c r="M140" s="47"/>
      <c r="N140" s="50"/>
      <c r="O140" s="51"/>
      <c r="P140" s="47"/>
      <c r="Q140" s="50"/>
      <c r="R140" s="51"/>
      <c r="S140" s="47"/>
      <c r="T140" s="50"/>
      <c r="U140" s="51"/>
    </row>
    <row r="141" spans="1:22" s="49" customFormat="1" ht="18" customHeight="1" x14ac:dyDescent="0.3">
      <c r="A141" s="47"/>
      <c r="B141" s="73" t="s">
        <v>42</v>
      </c>
      <c r="C141" s="48"/>
      <c r="D141" s="95">
        <v>0</v>
      </c>
      <c r="E141" s="96">
        <v>0</v>
      </c>
      <c r="F141" s="94">
        <v>0</v>
      </c>
      <c r="G141" s="95">
        <v>0</v>
      </c>
      <c r="H141" s="96">
        <v>0</v>
      </c>
      <c r="I141" s="94">
        <v>0</v>
      </c>
      <c r="J141" s="95">
        <v>0</v>
      </c>
      <c r="K141" s="96">
        <v>0</v>
      </c>
      <c r="L141" s="94">
        <v>0</v>
      </c>
      <c r="M141" s="95">
        <v>577.28303776999996</v>
      </c>
      <c r="N141" s="96">
        <v>595.51591830999996</v>
      </c>
      <c r="O141" s="94">
        <v>18.232880539999996</v>
      </c>
      <c r="P141" s="95">
        <v>0</v>
      </c>
      <c r="Q141" s="96">
        <v>0</v>
      </c>
      <c r="R141" s="94">
        <v>0</v>
      </c>
      <c r="S141" s="95">
        <f t="shared" ref="S141:S143" si="129">SUM(P141,M141,J141,G141,D141)</f>
        <v>577.28303776999996</v>
      </c>
      <c r="T141" s="96">
        <f t="shared" ref="T141:T143" si="130">SUM(Q141,N141,K141,H141,E141)</f>
        <v>595.51591830999996</v>
      </c>
      <c r="U141" s="94">
        <f t="shared" ref="U141:U144" si="131">T141-S141</f>
        <v>18.232880539999996</v>
      </c>
    </row>
    <row r="142" spans="1:22" s="49" customFormat="1" ht="18" customHeight="1" x14ac:dyDescent="0.3">
      <c r="A142" s="47"/>
      <c r="B142" s="73" t="s">
        <v>43</v>
      </c>
      <c r="C142" s="48"/>
      <c r="D142" s="95">
        <v>0</v>
      </c>
      <c r="E142" s="96">
        <v>0</v>
      </c>
      <c r="F142" s="94">
        <v>0</v>
      </c>
      <c r="G142" s="95">
        <v>0</v>
      </c>
      <c r="H142" s="96">
        <v>0</v>
      </c>
      <c r="I142" s="94">
        <v>0</v>
      </c>
      <c r="J142" s="95">
        <v>47.216164463391905</v>
      </c>
      <c r="K142" s="96">
        <v>47.216000000000001</v>
      </c>
      <c r="L142" s="94">
        <v>-1.6446339190423487E-4</v>
      </c>
      <c r="M142" s="95">
        <v>0</v>
      </c>
      <c r="N142" s="96">
        <v>0</v>
      </c>
      <c r="O142" s="94">
        <v>0</v>
      </c>
      <c r="P142" s="95">
        <v>0</v>
      </c>
      <c r="Q142" s="96">
        <v>0</v>
      </c>
      <c r="R142" s="94">
        <v>0</v>
      </c>
      <c r="S142" s="95">
        <f t="shared" si="129"/>
        <v>47.216164463391905</v>
      </c>
      <c r="T142" s="96">
        <f t="shared" si="130"/>
        <v>47.216000000000001</v>
      </c>
      <c r="U142" s="94">
        <f t="shared" si="131"/>
        <v>-1.6446339190423487E-4</v>
      </c>
    </row>
    <row r="143" spans="1:22" s="49" customFormat="1" ht="18" customHeight="1" x14ac:dyDescent="0.3">
      <c r="A143" s="47"/>
      <c r="B143" s="73" t="s">
        <v>44</v>
      </c>
      <c r="C143" s="48"/>
      <c r="D143" s="95">
        <v>0</v>
      </c>
      <c r="E143" s="96">
        <v>0</v>
      </c>
      <c r="F143" s="94">
        <v>0</v>
      </c>
      <c r="G143" s="95">
        <v>116.29948075827093</v>
      </c>
      <c r="H143" s="96">
        <v>127.41599916</v>
      </c>
      <c r="I143" s="94">
        <v>11.116518401729067</v>
      </c>
      <c r="J143" s="95">
        <v>0</v>
      </c>
      <c r="K143" s="96">
        <v>0</v>
      </c>
      <c r="L143" s="94">
        <v>0</v>
      </c>
      <c r="M143" s="95">
        <v>0</v>
      </c>
      <c r="N143" s="96">
        <v>0</v>
      </c>
      <c r="O143" s="94">
        <v>0</v>
      </c>
      <c r="P143" s="95">
        <v>0</v>
      </c>
      <c r="Q143" s="96">
        <v>0</v>
      </c>
      <c r="R143" s="94">
        <v>0</v>
      </c>
      <c r="S143" s="95">
        <f t="shared" si="129"/>
        <v>116.29948075827093</v>
      </c>
      <c r="T143" s="96">
        <f t="shared" si="130"/>
        <v>127.41599916</v>
      </c>
      <c r="U143" s="94">
        <f t="shared" si="131"/>
        <v>11.116518401729067</v>
      </c>
    </row>
    <row r="144" spans="1:22" s="49" customFormat="1" ht="18" customHeight="1" x14ac:dyDescent="0.3">
      <c r="A144" s="47"/>
      <c r="B144" s="54"/>
      <c r="C144" s="48"/>
      <c r="D144" s="105">
        <f>SUM(D141:D143)</f>
        <v>0</v>
      </c>
      <c r="E144" s="106">
        <f>SUM(E141:E143)</f>
        <v>0</v>
      </c>
      <c r="F144" s="107">
        <f t="shared" ref="F144" si="132">E144-D144</f>
        <v>0</v>
      </c>
      <c r="G144" s="105">
        <f>SUM(G141:G143)</f>
        <v>116.29948075827093</v>
      </c>
      <c r="H144" s="106">
        <f>SUM(H141:H143)</f>
        <v>127.41599916</v>
      </c>
      <c r="I144" s="107">
        <f t="shared" ref="I144" si="133">H144-G144</f>
        <v>11.116518401729067</v>
      </c>
      <c r="J144" s="105">
        <f>SUM(J141:J143)</f>
        <v>47.216164463391905</v>
      </c>
      <c r="K144" s="106">
        <f>SUM(K141:K143)</f>
        <v>47.216000000000001</v>
      </c>
      <c r="L144" s="107">
        <f t="shared" ref="L144" si="134">K144-J144</f>
        <v>-1.6446339190423487E-4</v>
      </c>
      <c r="M144" s="105">
        <f>SUM(M141:M143)</f>
        <v>577.28303776999996</v>
      </c>
      <c r="N144" s="106">
        <f>SUM(N141:N143)</f>
        <v>595.51591830999996</v>
      </c>
      <c r="O144" s="107">
        <f t="shared" ref="O144" si="135">N144-M144</f>
        <v>18.232880539999996</v>
      </c>
      <c r="P144" s="105">
        <f>SUM(P141:P143)</f>
        <v>0</v>
      </c>
      <c r="Q144" s="106">
        <f>SUM(Q141:Q143)</f>
        <v>0</v>
      </c>
      <c r="R144" s="107">
        <f t="shared" ref="R144" si="136">Q144-P144</f>
        <v>0</v>
      </c>
      <c r="S144" s="105">
        <f>SUM(S141:S143)</f>
        <v>740.79868299166287</v>
      </c>
      <c r="T144" s="106">
        <f>SUM(T141:T143)</f>
        <v>770.14791746999992</v>
      </c>
      <c r="U144" s="107">
        <f t="shared" si="131"/>
        <v>29.349234478337053</v>
      </c>
      <c r="V144" s="49">
        <f>SUM(D144:U144)</f>
        <v>3080.5916698799997</v>
      </c>
    </row>
    <row r="145" spans="1:23" s="49" customFormat="1" ht="15" customHeight="1" x14ac:dyDescent="0.3">
      <c r="A145" s="47"/>
      <c r="B145" s="54"/>
      <c r="C145" s="48"/>
      <c r="D145" s="108"/>
      <c r="E145" s="109"/>
      <c r="F145" s="110"/>
      <c r="G145" s="108"/>
      <c r="H145" s="109"/>
      <c r="I145" s="110"/>
      <c r="J145" s="108"/>
      <c r="K145" s="109"/>
      <c r="L145" s="110"/>
      <c r="M145" s="108"/>
      <c r="N145" s="109"/>
      <c r="O145" s="110"/>
      <c r="P145" s="108"/>
      <c r="Q145" s="109"/>
      <c r="R145" s="110"/>
      <c r="S145" s="108"/>
      <c r="T145" s="109"/>
      <c r="U145" s="110"/>
    </row>
    <row r="146" spans="1:23" s="49" customFormat="1" ht="18" customHeight="1" x14ac:dyDescent="0.3">
      <c r="A146" s="47"/>
      <c r="B146" s="72" t="s">
        <v>45</v>
      </c>
      <c r="C146" s="48"/>
      <c r="D146" s="114">
        <f>SUM(D144,D138)</f>
        <v>4036.8429104205434</v>
      </c>
      <c r="E146" s="115">
        <f>SUM(E144,E138)</f>
        <v>3831.4216414299999</v>
      </c>
      <c r="F146" s="116">
        <f t="shared" ref="F146" si="137">E146-D146</f>
        <v>-205.42126899054347</v>
      </c>
      <c r="G146" s="114">
        <f>SUM(G144,G138)</f>
        <v>1416.406523141804</v>
      </c>
      <c r="H146" s="115">
        <f>SUM(H144,H138)</f>
        <v>1410.17019039</v>
      </c>
      <c r="I146" s="116">
        <f t="shared" ref="I146" si="138">H146-G146</f>
        <v>-6.2363327518039569</v>
      </c>
      <c r="J146" s="114">
        <f>SUM(J144,J138)</f>
        <v>51.87931176693953</v>
      </c>
      <c r="K146" s="115">
        <f>SUM(K144,K138)</f>
        <v>51.48678846</v>
      </c>
      <c r="L146" s="116">
        <f>K146-J146</f>
        <v>-0.39252330693953041</v>
      </c>
      <c r="M146" s="114">
        <f>SUM(M144,M138)</f>
        <v>577.28303776999996</v>
      </c>
      <c r="N146" s="115">
        <f>SUM(N144,N138)</f>
        <v>595.51591830999996</v>
      </c>
      <c r="O146" s="116">
        <f t="shared" ref="O146" si="139">N146-M146</f>
        <v>18.232880539999996</v>
      </c>
      <c r="P146" s="114">
        <f>SUM(P144,P138)</f>
        <v>385.30670568612248</v>
      </c>
      <c r="Q146" s="115">
        <f>SUM(Q144,Q138)</f>
        <v>426.85474840999996</v>
      </c>
      <c r="R146" s="116">
        <f t="shared" ref="R146" si="140">Q146-P146</f>
        <v>41.548042723877472</v>
      </c>
      <c r="S146" s="114">
        <f>SUM(S144,S138)</f>
        <v>6467.7184887854091</v>
      </c>
      <c r="T146" s="115">
        <f>SUM(T144,T138)</f>
        <v>6315.4492870000004</v>
      </c>
      <c r="U146" s="116">
        <f t="shared" ref="U146" si="141">T146-S146</f>
        <v>-152.26920178540877</v>
      </c>
    </row>
    <row r="147" spans="1:23" s="49" customFormat="1" ht="15" customHeight="1" x14ac:dyDescent="0.3">
      <c r="A147" s="47"/>
      <c r="B147" s="54"/>
      <c r="C147" s="48"/>
      <c r="D147" s="47"/>
      <c r="E147" s="50"/>
      <c r="F147" s="51"/>
      <c r="G147" s="47"/>
      <c r="H147" s="50"/>
      <c r="I147" s="51"/>
      <c r="J147" s="47"/>
      <c r="K147" s="50"/>
      <c r="L147" s="51"/>
      <c r="M147" s="47"/>
      <c r="N147" s="50"/>
      <c r="O147" s="51"/>
      <c r="P147" s="47"/>
      <c r="Q147" s="50"/>
      <c r="R147" s="51"/>
      <c r="S147" s="47"/>
      <c r="T147" s="50"/>
      <c r="U147" s="51"/>
    </row>
    <row r="148" spans="1:23" s="49" customFormat="1" ht="18" customHeight="1" x14ac:dyDescent="0.3">
      <c r="A148" s="47"/>
      <c r="B148" s="23" t="s">
        <v>46</v>
      </c>
      <c r="C148" s="48"/>
      <c r="D148" s="47"/>
      <c r="E148" s="50"/>
      <c r="F148" s="51"/>
      <c r="G148" s="47"/>
      <c r="H148" s="50"/>
      <c r="I148" s="51"/>
      <c r="J148" s="47"/>
      <c r="K148" s="50"/>
      <c r="L148" s="51"/>
      <c r="M148" s="47"/>
      <c r="N148" s="50"/>
      <c r="O148" s="51"/>
      <c r="P148" s="47"/>
      <c r="Q148" s="50"/>
      <c r="R148" s="51"/>
      <c r="S148" s="47"/>
      <c r="T148" s="50"/>
      <c r="U148" s="51"/>
    </row>
    <row r="149" spans="1:23" s="49" customFormat="1" ht="18" customHeight="1" x14ac:dyDescent="0.3">
      <c r="A149" s="47"/>
      <c r="B149" s="73" t="s">
        <v>61</v>
      </c>
      <c r="C149" s="48"/>
      <c r="D149" s="95">
        <v>287.80052699999999</v>
      </c>
      <c r="E149" s="96">
        <v>306.81027555780008</v>
      </c>
      <c r="F149" s="94">
        <v>19.009748557800094</v>
      </c>
      <c r="G149" s="95">
        <v>401.96954399999998</v>
      </c>
      <c r="H149" s="96">
        <v>417.06562191280017</v>
      </c>
      <c r="I149" s="94">
        <v>15.096077912800183</v>
      </c>
      <c r="J149" s="95">
        <v>0</v>
      </c>
      <c r="K149" s="96">
        <v>0</v>
      </c>
      <c r="L149" s="94">
        <v>0</v>
      </c>
      <c r="M149" s="95">
        <v>0</v>
      </c>
      <c r="N149" s="96">
        <v>0</v>
      </c>
      <c r="O149" s="94">
        <v>0</v>
      </c>
      <c r="P149" s="95">
        <v>0</v>
      </c>
      <c r="Q149" s="96">
        <v>0</v>
      </c>
      <c r="R149" s="94">
        <v>0</v>
      </c>
      <c r="S149" s="95">
        <f t="shared" ref="S149" si="142">SUM(P149,M149,J149,G149,D149)</f>
        <v>689.77007099999992</v>
      </c>
      <c r="T149" s="96">
        <f t="shared" ref="T149" si="143">SUM(Q149,N149,K149,H149,E149)</f>
        <v>723.87589747060019</v>
      </c>
      <c r="U149" s="94">
        <f t="shared" ref="U149:U150" si="144">T149-S149</f>
        <v>34.105826470600277</v>
      </c>
    </row>
    <row r="150" spans="1:23" s="49" customFormat="1" ht="18" customHeight="1" x14ac:dyDescent="0.3">
      <c r="A150" s="47"/>
      <c r="B150" s="48"/>
      <c r="C150" s="48"/>
      <c r="D150" s="105">
        <f>SUM(D149)</f>
        <v>287.80052699999999</v>
      </c>
      <c r="E150" s="106">
        <f>SUM(E149)</f>
        <v>306.81027555780008</v>
      </c>
      <c r="F150" s="107">
        <f t="shared" ref="F150" si="145">E150-D150</f>
        <v>19.009748557800094</v>
      </c>
      <c r="G150" s="105">
        <f>SUM(G149)</f>
        <v>401.96954399999998</v>
      </c>
      <c r="H150" s="106">
        <f>SUM(H149)</f>
        <v>417.06562191280017</v>
      </c>
      <c r="I150" s="107">
        <f t="shared" ref="I150" si="146">H150-G150</f>
        <v>15.096077912800183</v>
      </c>
      <c r="J150" s="105">
        <f>SUM(J149)</f>
        <v>0</v>
      </c>
      <c r="K150" s="106">
        <f>SUM(K149)</f>
        <v>0</v>
      </c>
      <c r="L150" s="107">
        <f t="shared" ref="L150" si="147">K150-J150</f>
        <v>0</v>
      </c>
      <c r="M150" s="105">
        <f>SUM(M149)</f>
        <v>0</v>
      </c>
      <c r="N150" s="106">
        <f>SUM(N149)</f>
        <v>0</v>
      </c>
      <c r="O150" s="107">
        <f t="shared" ref="O150" si="148">N150-M150</f>
        <v>0</v>
      </c>
      <c r="P150" s="105">
        <f>SUM(P149)</f>
        <v>0</v>
      </c>
      <c r="Q150" s="106">
        <f>SUM(Q149)</f>
        <v>0</v>
      </c>
      <c r="R150" s="107">
        <f t="shared" ref="R150" si="149">Q150-P150</f>
        <v>0</v>
      </c>
      <c r="S150" s="105">
        <f>SUM(S149)</f>
        <v>689.77007099999992</v>
      </c>
      <c r="T150" s="106">
        <f>SUM(T149)</f>
        <v>723.87589747060019</v>
      </c>
      <c r="U150" s="107">
        <f t="shared" si="144"/>
        <v>34.105826470600277</v>
      </c>
    </row>
    <row r="151" spans="1:23" s="49" customFormat="1" ht="15" customHeight="1" x14ac:dyDescent="0.3">
      <c r="A151" s="47"/>
      <c r="B151" s="48"/>
      <c r="C151" s="48"/>
      <c r="D151" s="108"/>
      <c r="E151" s="109"/>
      <c r="F151" s="110"/>
      <c r="G151" s="108"/>
      <c r="H151" s="109"/>
      <c r="I151" s="110"/>
      <c r="J151" s="108"/>
      <c r="K151" s="109"/>
      <c r="L151" s="110"/>
      <c r="M151" s="108"/>
      <c r="N151" s="109"/>
      <c r="O151" s="110"/>
      <c r="P151" s="108"/>
      <c r="Q151" s="109"/>
      <c r="R151" s="110"/>
      <c r="S151" s="108"/>
      <c r="T151" s="109"/>
      <c r="U151" s="110"/>
    </row>
    <row r="152" spans="1:23" s="63" customFormat="1" ht="20.25" customHeight="1" x14ac:dyDescent="0.3">
      <c r="A152" s="61"/>
      <c r="B152" s="74" t="s">
        <v>48</v>
      </c>
      <c r="C152" s="62"/>
      <c r="D152" s="111">
        <f>SUM(D150,D146)</f>
        <v>4324.6434374205437</v>
      </c>
      <c r="E152" s="112">
        <f>SUM(E150,E146)</f>
        <v>4138.2319169878001</v>
      </c>
      <c r="F152" s="113">
        <f t="shared" ref="F152" si="150">E152-D152</f>
        <v>-186.4115204327436</v>
      </c>
      <c r="G152" s="111">
        <f>SUM(G150,G146)</f>
        <v>1818.376067141804</v>
      </c>
      <c r="H152" s="112">
        <f>SUM(H150,H146)</f>
        <v>1827.2358123028002</v>
      </c>
      <c r="I152" s="113">
        <f t="shared" ref="I152" si="151">H152-G152</f>
        <v>8.8597451609962263</v>
      </c>
      <c r="J152" s="111">
        <f>SUM(J150,J146)</f>
        <v>51.87931176693953</v>
      </c>
      <c r="K152" s="112">
        <f>SUM(K150,K146)</f>
        <v>51.48678846</v>
      </c>
      <c r="L152" s="113">
        <f t="shared" ref="L152" si="152">K152-J152</f>
        <v>-0.39252330693953041</v>
      </c>
      <c r="M152" s="111">
        <f>SUM(M150,M146)</f>
        <v>577.28303776999996</v>
      </c>
      <c r="N152" s="112">
        <f>SUM(N150,N146)</f>
        <v>595.51591830999996</v>
      </c>
      <c r="O152" s="113">
        <f t="shared" ref="O152" si="153">N152-M152</f>
        <v>18.232880539999996</v>
      </c>
      <c r="P152" s="111">
        <f>SUM(P150,P146)</f>
        <v>385.30670568612248</v>
      </c>
      <c r="Q152" s="112">
        <f>SUM(Q150,Q146)</f>
        <v>426.85474840999996</v>
      </c>
      <c r="R152" s="113">
        <f t="shared" ref="R152" si="154">Q152-P152</f>
        <v>41.548042723877472</v>
      </c>
      <c r="S152" s="111">
        <f>SUM(S150,S146)</f>
        <v>7157.4885597854091</v>
      </c>
      <c r="T152" s="112">
        <f>SUM(T150,T146)</f>
        <v>7039.325184470601</v>
      </c>
      <c r="U152" s="113">
        <f t="shared" ref="U152" si="155">T152-S152</f>
        <v>-118.16337531480804</v>
      </c>
      <c r="V152" s="49"/>
      <c r="W152" s="49"/>
    </row>
    <row r="153" spans="1:23" s="4" customFormat="1" x14ac:dyDescent="0.25"/>
  </sheetData>
  <mergeCells count="46"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M84:O84"/>
    <mergeCell ref="P84:R84"/>
    <mergeCell ref="S84:U84"/>
    <mergeCell ref="A77:V77"/>
    <mergeCell ref="A79:V79"/>
    <mergeCell ref="A80:V80"/>
    <mergeCell ref="A78:U78"/>
    <mergeCell ref="A81:V81"/>
    <mergeCell ref="D84:F84"/>
    <mergeCell ref="G84:I84"/>
    <mergeCell ref="J84:L84"/>
    <mergeCell ref="U85:U86"/>
    <mergeCell ref="E85:E86"/>
    <mergeCell ref="F85:F86"/>
    <mergeCell ref="H85:H86"/>
    <mergeCell ref="I85:I86"/>
    <mergeCell ref="K85:K86"/>
    <mergeCell ref="L85:L86"/>
    <mergeCell ref="N85:N86"/>
    <mergeCell ref="O85:O86"/>
    <mergeCell ref="Q85:Q86"/>
    <mergeCell ref="R85:R86"/>
    <mergeCell ref="T85:T86"/>
  </mergeCells>
  <printOptions horizontalCentered="1"/>
  <pageMargins left="0.4" right="0.4" top="0.75" bottom="0.65" header="0.3" footer="0.3"/>
  <pageSetup scale="38" orientation="landscape" r:id="rId1"/>
  <rowBreaks count="1" manualBreakCount="1">
    <brk id="76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27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600075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Cons Subsidies Accrual-Rounded</vt:lpstr>
      <vt:lpstr>Cons Subsidies CASH-Rounded</vt:lpstr>
      <vt:lpstr>'Cons Subsidies Accrual-Rounded'!Print_Area</vt:lpstr>
      <vt:lpstr>'Cons Subsidies CASH-Rounded'!Print_Area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Birch, Hannah</dc:creator>
  <cp:lastModifiedBy>Birch, Hannah</cp:lastModifiedBy>
  <cp:lastPrinted>2020-01-06T22:15:29Z</cp:lastPrinted>
  <dcterms:created xsi:type="dcterms:W3CDTF">2019-09-09T16:24:34Z</dcterms:created>
  <dcterms:modified xsi:type="dcterms:W3CDTF">2020-01-13T23:07:29Z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